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20610" windowHeight="11580" activeTab="1"/>
  </bookViews>
  <sheets>
    <sheet name="7,11" sheetId="1" r:id="rId1"/>
    <sheet name="11,18" sheetId="3" r:id="rId2"/>
  </sheets>
  <definedNames>
    <definedName name="_xlnm.Print_Area" localSheetId="1">'11,18'!$A$1:$W$151</definedName>
    <definedName name="_xlnm.Print_Area" localSheetId="0">'7,11'!$A$1:$W$150</definedName>
  </definedNames>
  <calcPr calcId="145621"/>
</workbook>
</file>

<file path=xl/calcChain.xml><?xml version="1.0" encoding="utf-8"?>
<calcChain xmlns="http://schemas.openxmlformats.org/spreadsheetml/2006/main">
  <c r="D126" i="3" l="1"/>
  <c r="E126" i="3"/>
  <c r="F126" i="3"/>
  <c r="G126" i="3"/>
  <c r="C126" i="3"/>
  <c r="D112" i="3"/>
  <c r="E112" i="3"/>
  <c r="F112" i="3"/>
  <c r="G112" i="3"/>
  <c r="C112" i="3"/>
  <c r="D100" i="3"/>
  <c r="E100" i="3"/>
  <c r="F100" i="3"/>
  <c r="G100" i="3"/>
  <c r="C100" i="3"/>
  <c r="D88" i="3"/>
  <c r="E88" i="3"/>
  <c r="F88" i="3"/>
  <c r="G88" i="3"/>
  <c r="C88" i="3"/>
  <c r="D76" i="3"/>
  <c r="E76" i="3"/>
  <c r="F76" i="3"/>
  <c r="G76" i="3"/>
  <c r="C76" i="3"/>
  <c r="D63" i="3"/>
  <c r="E63" i="3"/>
  <c r="F63" i="3"/>
  <c r="G63" i="3"/>
  <c r="C63" i="3"/>
  <c r="D51" i="3"/>
  <c r="E51" i="3"/>
  <c r="F51" i="3"/>
  <c r="G51" i="3"/>
  <c r="C51" i="3"/>
  <c r="D38" i="3"/>
  <c r="E38" i="3"/>
  <c r="F38" i="3"/>
  <c r="G38" i="3"/>
  <c r="C38" i="3"/>
  <c r="D25" i="3"/>
  <c r="E25" i="3"/>
  <c r="F25" i="3"/>
  <c r="G25" i="3"/>
  <c r="C25" i="3"/>
  <c r="D12" i="3"/>
  <c r="E12" i="3"/>
  <c r="F12" i="3"/>
  <c r="G12" i="3"/>
  <c r="C12" i="3"/>
  <c r="D126" i="1" l="1"/>
  <c r="E126" i="1"/>
  <c r="F126" i="1"/>
  <c r="G126" i="1"/>
  <c r="C126" i="1"/>
  <c r="D112" i="1"/>
  <c r="E112" i="1"/>
  <c r="F112" i="1"/>
  <c r="G112" i="1"/>
  <c r="C112" i="1"/>
  <c r="D100" i="1"/>
  <c r="E100" i="1"/>
  <c r="F100" i="1"/>
  <c r="G100" i="1"/>
  <c r="C100" i="1"/>
  <c r="D88" i="1"/>
  <c r="E88" i="1"/>
  <c r="F88" i="1"/>
  <c r="G88" i="1"/>
  <c r="C88" i="1"/>
  <c r="D76" i="1"/>
  <c r="E76" i="1"/>
  <c r="F76" i="1"/>
  <c r="G76" i="1"/>
  <c r="D63" i="1"/>
  <c r="E63" i="1"/>
  <c r="F63" i="1"/>
  <c r="G63" i="1"/>
  <c r="D51" i="1"/>
  <c r="E51" i="1"/>
  <c r="F51" i="1"/>
  <c r="G51" i="1"/>
  <c r="D38" i="1"/>
  <c r="E38" i="1"/>
  <c r="F38" i="1"/>
  <c r="G38" i="1"/>
  <c r="D25" i="1"/>
  <c r="E25" i="1"/>
  <c r="F25" i="1"/>
  <c r="G25" i="1"/>
  <c r="D12" i="1"/>
  <c r="E12" i="1"/>
  <c r="F12" i="1"/>
  <c r="G12" i="1"/>
  <c r="C76" i="1"/>
  <c r="C63" i="1"/>
  <c r="C51" i="1"/>
  <c r="C38" i="1"/>
  <c r="C25" i="1"/>
  <c r="C12" i="1"/>
  <c r="D128" i="1" l="1"/>
  <c r="W126" i="3"/>
  <c r="O126" i="1" l="1"/>
  <c r="H112" i="3" l="1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H38" i="3" l="1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H126" i="1" l="1"/>
  <c r="I126" i="1"/>
  <c r="J126" i="1"/>
  <c r="K126" i="1"/>
  <c r="L126" i="1"/>
  <c r="M126" i="1"/>
  <c r="N126" i="1"/>
  <c r="P126" i="1"/>
  <c r="Q126" i="1"/>
  <c r="R126" i="1"/>
  <c r="S126" i="1"/>
  <c r="T126" i="1"/>
  <c r="U126" i="1"/>
  <c r="V126" i="1"/>
  <c r="W126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O128" i="1" l="1"/>
  <c r="O129" i="1" s="1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E132" i="3" l="1"/>
  <c r="E134" i="3" s="1"/>
  <c r="F132" i="3"/>
  <c r="F134" i="3" s="1"/>
  <c r="G132" i="3"/>
  <c r="G134" i="3" s="1"/>
  <c r="H132" i="3"/>
  <c r="H134" i="3" s="1"/>
  <c r="I132" i="3"/>
  <c r="I134" i="3" s="1"/>
  <c r="J132" i="3"/>
  <c r="J134" i="3" s="1"/>
  <c r="K132" i="3"/>
  <c r="K134" i="3" s="1"/>
  <c r="L132" i="3"/>
  <c r="L134" i="3" s="1"/>
  <c r="M132" i="3"/>
  <c r="M134" i="3" s="1"/>
  <c r="N132" i="3"/>
  <c r="N134" i="3" s="1"/>
  <c r="O132" i="3"/>
  <c r="O134" i="3" s="1"/>
  <c r="P132" i="3"/>
  <c r="P134" i="3" s="1"/>
  <c r="Q132" i="3"/>
  <c r="Q134" i="3" s="1"/>
  <c r="R132" i="3"/>
  <c r="R134" i="3" s="1"/>
  <c r="S132" i="3"/>
  <c r="S134" i="3" s="1"/>
  <c r="T132" i="3"/>
  <c r="T134" i="3" s="1"/>
  <c r="U132" i="3"/>
  <c r="U134" i="3" s="1"/>
  <c r="V132" i="3"/>
  <c r="V134" i="3" s="1"/>
  <c r="W132" i="3"/>
  <c r="W134" i="3" s="1"/>
  <c r="D132" i="3"/>
  <c r="D134" i="3" s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D132" i="1"/>
  <c r="W100" i="3" l="1"/>
  <c r="W88" i="3"/>
  <c r="W76" i="3"/>
  <c r="W63" i="3"/>
  <c r="W128" i="3" l="1"/>
  <c r="W129" i="3" s="1"/>
  <c r="W128" i="1"/>
  <c r="W129" i="1" s="1"/>
  <c r="U135" i="3" l="1"/>
  <c r="V135" i="3"/>
  <c r="U63" i="3"/>
  <c r="V63" i="3"/>
  <c r="U76" i="3"/>
  <c r="V76" i="3"/>
  <c r="U88" i="3"/>
  <c r="V88" i="3"/>
  <c r="U100" i="3"/>
  <c r="V100" i="3"/>
  <c r="U134" i="1"/>
  <c r="V134" i="1"/>
  <c r="U128" i="3" l="1"/>
  <c r="U129" i="3" s="1"/>
  <c r="V128" i="3"/>
  <c r="V129" i="3" s="1"/>
  <c r="U128" i="1"/>
  <c r="U129" i="1" s="1"/>
  <c r="V128" i="1"/>
  <c r="V129" i="1" s="1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E128" i="1" l="1"/>
  <c r="U136" i="3"/>
  <c r="V136" i="3"/>
  <c r="V135" i="1"/>
  <c r="U135" i="1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D135" i="3"/>
  <c r="E134" i="1"/>
  <c r="F134" i="1"/>
  <c r="G134" i="1"/>
  <c r="M134" i="1"/>
  <c r="N134" i="1"/>
  <c r="O134" i="1"/>
  <c r="P134" i="1"/>
  <c r="Q134" i="1"/>
  <c r="R134" i="1"/>
  <c r="S134" i="1"/>
  <c r="T134" i="1"/>
  <c r="D134" i="1"/>
  <c r="H133" i="1" l="1"/>
  <c r="H134" i="1" s="1"/>
  <c r="I133" i="1"/>
  <c r="I134" i="1" s="1"/>
  <c r="J133" i="1"/>
  <c r="J134" i="1" s="1"/>
  <c r="K133" i="1"/>
  <c r="K134" i="1" s="1"/>
  <c r="L133" i="1"/>
  <c r="L134" i="1" s="1"/>
  <c r="H128" i="1" l="1"/>
  <c r="H129" i="1" s="1"/>
  <c r="J128" i="3"/>
  <c r="S128" i="1"/>
  <c r="S135" i="1" s="1"/>
  <c r="K128" i="1"/>
  <c r="K129" i="1" s="1"/>
  <c r="G128" i="1"/>
  <c r="G129" i="1" s="1"/>
  <c r="Q128" i="3"/>
  <c r="Q129" i="3" s="1"/>
  <c r="M128" i="3"/>
  <c r="M129" i="3" s="1"/>
  <c r="I128" i="3"/>
  <c r="E128" i="3"/>
  <c r="E129" i="3" s="1"/>
  <c r="T128" i="1"/>
  <c r="R128" i="3"/>
  <c r="P128" i="1"/>
  <c r="N128" i="3"/>
  <c r="D128" i="3"/>
  <c r="D129" i="3" s="1"/>
  <c r="T128" i="3"/>
  <c r="P128" i="3"/>
  <c r="L128" i="3"/>
  <c r="H128" i="3"/>
  <c r="R128" i="1"/>
  <c r="N128" i="1"/>
  <c r="N129" i="1" s="1"/>
  <c r="J128" i="1"/>
  <c r="J129" i="1" s="1"/>
  <c r="F128" i="1"/>
  <c r="F128" i="3"/>
  <c r="L128" i="1"/>
  <c r="L129" i="1" s="1"/>
  <c r="S128" i="3"/>
  <c r="O128" i="3"/>
  <c r="K128" i="3"/>
  <c r="G128" i="3"/>
  <c r="Q128" i="1"/>
  <c r="M128" i="1"/>
  <c r="I128" i="1"/>
  <c r="I129" i="1" s="1"/>
  <c r="K135" i="1" l="1"/>
  <c r="S129" i="1"/>
  <c r="Q136" i="3"/>
  <c r="M136" i="3"/>
  <c r="H135" i="1"/>
  <c r="K129" i="3"/>
  <c r="K136" i="3"/>
  <c r="H129" i="3"/>
  <c r="H136" i="3"/>
  <c r="E136" i="3"/>
  <c r="G135" i="1"/>
  <c r="I129" i="3"/>
  <c r="I136" i="3"/>
  <c r="J129" i="3"/>
  <c r="J136" i="3"/>
  <c r="L129" i="3"/>
  <c r="L136" i="3"/>
  <c r="I135" i="1"/>
  <c r="D136" i="3"/>
  <c r="J135" i="1"/>
  <c r="L135" i="1"/>
  <c r="T129" i="3"/>
  <c r="T136" i="3"/>
  <c r="S129" i="3"/>
  <c r="S136" i="3"/>
  <c r="T129" i="1"/>
  <c r="T135" i="1"/>
  <c r="R129" i="3"/>
  <c r="R136" i="3"/>
  <c r="R129" i="1"/>
  <c r="R135" i="1"/>
  <c r="Q129" i="1"/>
  <c r="Q135" i="1"/>
  <c r="P129" i="3"/>
  <c r="P136" i="3"/>
  <c r="P129" i="1"/>
  <c r="P135" i="1"/>
  <c r="O129" i="3"/>
  <c r="O136" i="3"/>
  <c r="O135" i="1"/>
  <c r="N129" i="3"/>
  <c r="N136" i="3"/>
  <c r="N135" i="1"/>
  <c r="M129" i="1"/>
  <c r="M135" i="1"/>
  <c r="G129" i="3"/>
  <c r="G136" i="3"/>
  <c r="F129" i="3"/>
  <c r="F136" i="3"/>
  <c r="F129" i="1"/>
  <c r="F135" i="1"/>
  <c r="E129" i="1"/>
  <c r="E135" i="1"/>
  <c r="D129" i="1"/>
  <c r="D135" i="1"/>
</calcChain>
</file>

<file path=xl/sharedStrings.xml><?xml version="1.0" encoding="utf-8"?>
<sst xmlns="http://schemas.openxmlformats.org/spreadsheetml/2006/main" count="844" uniqueCount="97">
  <si>
    <t>Первый день</t>
  </si>
  <si>
    <t>№ рецепта</t>
  </si>
  <si>
    <t>Приём пищи, наименование блюда</t>
  </si>
  <si>
    <t>пищевые вещества</t>
  </si>
  <si>
    <t>витамины (мг)</t>
  </si>
  <si>
    <t>В1</t>
  </si>
  <si>
    <t>В2</t>
  </si>
  <si>
    <t>С</t>
  </si>
  <si>
    <t>минеральные вещества</t>
  </si>
  <si>
    <t>Са</t>
  </si>
  <si>
    <t>Fe</t>
  </si>
  <si>
    <t>всего за день</t>
  </si>
  <si>
    <t>второй день</t>
  </si>
  <si>
    <t>четвёртый день</t>
  </si>
  <si>
    <t>Шестой  день</t>
  </si>
  <si>
    <t>седьмой  день</t>
  </si>
  <si>
    <t>восьмой день</t>
  </si>
  <si>
    <t>девятый день</t>
  </si>
  <si>
    <t>десятый день</t>
  </si>
  <si>
    <t>третий день</t>
  </si>
  <si>
    <t>пятый день</t>
  </si>
  <si>
    <t>энергетическая ценность (ккал)</t>
  </si>
  <si>
    <t>Каша гречневая рассыпчатая со сливочным маслом</t>
  </si>
  <si>
    <t>Макароны отварные со сливочным маслом</t>
  </si>
  <si>
    <t>Картофельное пюре с маслом сливочным</t>
  </si>
  <si>
    <t>Суп гороховый с гренками с мясом говядины п/ф</t>
  </si>
  <si>
    <t>Яблоко</t>
  </si>
  <si>
    <t>Витамины, мг</t>
  </si>
  <si>
    <t>Минеральные вещества, мг</t>
  </si>
  <si>
    <t>А</t>
  </si>
  <si>
    <t>Е</t>
  </si>
  <si>
    <t>Р</t>
  </si>
  <si>
    <t>Mg</t>
  </si>
  <si>
    <t>Итого за 10 дней</t>
  </si>
  <si>
    <t>Среднее за 10 дней</t>
  </si>
  <si>
    <t>п/п</t>
  </si>
  <si>
    <t>Хлеб ржаной</t>
  </si>
  <si>
    <t>Хлеб пшеничный</t>
  </si>
  <si>
    <t>Zn</t>
  </si>
  <si>
    <t>I</t>
  </si>
  <si>
    <t>Винегрет овощной</t>
  </si>
  <si>
    <t>Вит С при С-Витасминизации</t>
  </si>
  <si>
    <t>Меню составлено согласно требований СанПиН 2.3/2.4.3590-20</t>
  </si>
  <si>
    <t>Согласно Приложения 12 ОО с временем нахождения ребенка до 6 часов один прием пищи - обед.</t>
  </si>
  <si>
    <t>Согласно Приложения 10 таблица 3 обед для ОО 30-35%. Принимаем 35 %</t>
  </si>
  <si>
    <t>Котлета из мяса говядины п/ф</t>
  </si>
  <si>
    <t>Груша</t>
  </si>
  <si>
    <t>Мандарин</t>
  </si>
  <si>
    <t>Салат из капусты белокочанной</t>
  </si>
  <si>
    <t>Суп-харчо</t>
  </si>
  <si>
    <t>Кисель из повидла</t>
  </si>
  <si>
    <t>Борщ с картофелем с мясом говядины со сметаной</t>
  </si>
  <si>
    <t>Тефтели из мяса говядины п/ф в молочном соусе</t>
  </si>
  <si>
    <t>Салат витаминный</t>
  </si>
  <si>
    <t>Солянка сборная мясная (с ветчиной)</t>
  </si>
  <si>
    <t>Рассольник ленинградский с мясом говядины п/ф и сметаной</t>
  </si>
  <si>
    <t>Щи из свежей капусты с картофелем с мясом говядины п/ф</t>
  </si>
  <si>
    <t>Наименование сборника рецептур: Единый сборник технологических нормативов, рецептур блюд и кулинарных изделий для детских садов, школ, школ-интернатов, детских домов, детских оздоровительных учреждений. Перевалов А.Я., Пермь, 2021 г.</t>
  </si>
  <si>
    <t>Голень куриная запеченая</t>
  </si>
  <si>
    <t>ТТК № 1</t>
  </si>
  <si>
    <t>Суп картофельный с фрикадельками</t>
  </si>
  <si>
    <t>Рис отварной рассыпчатый</t>
  </si>
  <si>
    <t>Соус красный основной</t>
  </si>
  <si>
    <t>Сок фруктовый (яблочный)</t>
  </si>
  <si>
    <t>Бутерброд с сыром (35/21/5)</t>
  </si>
  <si>
    <t>Бутерброд с сыром (50/40/10)</t>
  </si>
  <si>
    <t>масса порций (грамм)</t>
  </si>
  <si>
    <t>белки (грамм)</t>
  </si>
  <si>
    <t>жиры (грамм)</t>
  </si>
  <si>
    <t>углеводы (грамм)</t>
  </si>
  <si>
    <t>Салат из свежих огурцов</t>
  </si>
  <si>
    <t>Борщ с картофелем и с фасолью с мясом говядины со сметаной</t>
  </si>
  <si>
    <t>Плов с курицей</t>
  </si>
  <si>
    <t>Чай с шиповником</t>
  </si>
  <si>
    <t>Суп картофельный с гречневой крупой с курицей</t>
  </si>
  <si>
    <t>Суп с рыбными консервами с крупой перловой</t>
  </si>
  <si>
    <t>Компот яблочный</t>
  </si>
  <si>
    <t>Чай с сахаром и лимоном</t>
  </si>
  <si>
    <t>Говядина тушеная в кисло-сладком соусе</t>
  </si>
  <si>
    <t>Солянка из птицы</t>
  </si>
  <si>
    <t>Салат из отварной моркови с чесноком и маслом растительным</t>
  </si>
  <si>
    <t>Картофель отварной с маслом сливочным</t>
  </si>
  <si>
    <t>Компот из чернослива</t>
  </si>
  <si>
    <t>Рыба "По-Шумски"</t>
  </si>
  <si>
    <t>Спагетти отварные</t>
  </si>
  <si>
    <t>143 (1)</t>
  </si>
  <si>
    <t>416 (1)</t>
  </si>
  <si>
    <t>457 (ТТК)</t>
  </si>
  <si>
    <t>170 (1)</t>
  </si>
  <si>
    <t>Котлеты рубленый из птицы с соусом молочным</t>
  </si>
  <si>
    <t>150 (1)</t>
  </si>
  <si>
    <t>21 (ТТК)</t>
  </si>
  <si>
    <t>ТТК № 3</t>
  </si>
  <si>
    <t>Салат из отварной моркови с чесноком и маслом сливочным</t>
  </si>
  <si>
    <t>Котлеты рубленые из птицы с соусом молочным</t>
  </si>
  <si>
    <t>Суп картофельный с гречневрй крупой с курицей с курицей</t>
  </si>
  <si>
    <t>Печень говяжья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</si>
</sst>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0.000"/>
    <numFmt numFmtId="166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 applyBorder="1"/>
    <xf numFmtId="0" fontId="2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/>
    <xf numFmtId="0" fontId="4" fillId="0" borderId="2" xfId="0" applyFont="1" applyBorder="1" applyAlignment="1">
      <alignment horizontal="left" vertical="center" wrapText="1"/>
    </xf>
    <xf numFmtId="0" fontId="1" fillId="0" borderId="10" xfId="0" applyFont="1" applyBorder="1"/>
    <xf numFmtId="0" fontId="6" fillId="0" borderId="10" xfId="0" applyFont="1" applyBorder="1"/>
    <xf numFmtId="0" fontId="1" fillId="0" borderId="11" xfId="0" applyFont="1" applyBorder="1"/>
    <xf numFmtId="0" fontId="2" fillId="0" borderId="10" xfId="0" applyFont="1" applyBorder="1"/>
    <xf numFmtId="0" fontId="2" fillId="0" borderId="6" xfId="0" applyFont="1" applyBorder="1"/>
    <xf numFmtId="2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2" fontId="8" fillId="0" borderId="0" xfId="0" applyNumberFormat="1" applyFont="1" applyAlignment="1"/>
    <xf numFmtId="2" fontId="8" fillId="0" borderId="1" xfId="0" applyNumberFormat="1" applyFont="1" applyBorder="1" applyAlignment="1"/>
    <xf numFmtId="2" fontId="8" fillId="0" borderId="1" xfId="0" applyNumberFormat="1" applyFont="1" applyBorder="1" applyAlignment="1">
      <alignment horizontal="center" vertical="center" wrapText="1"/>
    </xf>
    <xf numFmtId="2" fontId="8" fillId="0" borderId="0" xfId="0" applyNumberFormat="1" applyFont="1"/>
    <xf numFmtId="16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/>
    <xf numFmtId="0" fontId="1" fillId="0" borderId="0" xfId="0" applyFont="1" applyAlignment="1">
      <alignment wrapText="1"/>
    </xf>
    <xf numFmtId="2" fontId="8" fillId="0" borderId="0" xfId="0" applyNumberFormat="1" applyFont="1" applyBorder="1" applyAlignment="1"/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12" xfId="0" applyFont="1" applyBorder="1"/>
    <xf numFmtId="2" fontId="8" fillId="0" borderId="3" xfId="0" applyNumberFormat="1" applyFont="1" applyBorder="1" applyAlignment="1"/>
    <xf numFmtId="0" fontId="1" fillId="0" borderId="12" xfId="0" applyFont="1" applyBorder="1"/>
    <xf numFmtId="0" fontId="2" fillId="0" borderId="3" xfId="0" applyFont="1" applyBorder="1"/>
    <xf numFmtId="0" fontId="1" fillId="0" borderId="3" xfId="0" applyFont="1" applyBorder="1"/>
    <xf numFmtId="164" fontId="8" fillId="0" borderId="3" xfId="0" applyNumberFormat="1" applyFont="1" applyBorder="1" applyAlignment="1"/>
    <xf numFmtId="164" fontId="8" fillId="0" borderId="0" xfId="0" applyNumberFormat="1" applyFont="1" applyBorder="1" applyAlignment="1"/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1" fillId="3" borderId="0" xfId="0" applyFont="1" applyFill="1"/>
    <xf numFmtId="0" fontId="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1" fillId="3" borderId="0" xfId="0" applyNumberFormat="1" applyFont="1" applyFill="1"/>
    <xf numFmtId="2" fontId="1" fillId="3" borderId="0" xfId="0" applyNumberFormat="1" applyFont="1" applyFill="1"/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wrapText="1"/>
    </xf>
    <xf numFmtId="2" fontId="1" fillId="0" borderId="0" xfId="0" applyNumberFormat="1" applyFont="1"/>
    <xf numFmtId="2" fontId="1" fillId="2" borderId="0" xfId="0" applyNumberFormat="1" applyFont="1" applyFill="1"/>
    <xf numFmtId="4" fontId="1" fillId="3" borderId="0" xfId="0" applyNumberFormat="1" applyFont="1" applyFill="1"/>
    <xf numFmtId="0" fontId="1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/>
    <xf numFmtId="2" fontId="1" fillId="0" borderId="0" xfId="0" applyNumberFormat="1" applyFont="1" applyFill="1"/>
    <xf numFmtId="4" fontId="1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2" xfId="0" applyFont="1" applyBorder="1"/>
    <xf numFmtId="0" fontId="1" fillId="3" borderId="1" xfId="0" applyFont="1" applyFill="1" applyBorder="1"/>
    <xf numFmtId="0" fontId="6" fillId="0" borderId="1" xfId="0" applyFont="1" applyBorder="1" applyAlignment="1">
      <alignment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/>
    <xf numFmtId="0" fontId="6" fillId="0" borderId="1" xfId="0" applyFont="1" applyBorder="1"/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2" fontId="7" fillId="0" borderId="3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0" xfId="0" applyBorder="1"/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9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2" fontId="7" fillId="3" borderId="7" xfId="0" applyNumberFormat="1" applyFont="1" applyFill="1" applyBorder="1" applyAlignment="1">
      <alignment horizontal="center" vertical="center" wrapText="1"/>
    </xf>
    <xf numFmtId="2" fontId="7" fillId="3" borderId="8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wrapText="1"/>
    </xf>
    <xf numFmtId="165" fontId="6" fillId="3" borderId="1" xfId="0" applyNumberFormat="1" applyFont="1" applyFill="1" applyBorder="1"/>
    <xf numFmtId="0" fontId="1" fillId="3" borderId="0" xfId="0" applyFont="1" applyFill="1" applyAlignment="1">
      <alignment wrapText="1"/>
    </xf>
    <xf numFmtId="2" fontId="1" fillId="3" borderId="0" xfId="0" applyNumberFormat="1" applyFont="1" applyFill="1" applyAlignment="1">
      <alignment wrapText="1"/>
    </xf>
    <xf numFmtId="0" fontId="9" fillId="3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9"/>
  <sheetViews>
    <sheetView zoomScale="80" zoomScaleNormal="80" zoomScaleSheetLayoutView="70" workbookViewId="0">
      <selection activeCell="AC10" sqref="AC10"/>
    </sheetView>
  </sheetViews>
  <sheetFormatPr defaultRowHeight="15" x14ac:dyDescent="0.25"/>
  <cols>
    <col min="1" max="1" width="9.28515625" style="1" customWidth="1"/>
    <col min="2" max="2" width="43" style="25" customWidth="1"/>
    <col min="3" max="3" width="14" style="1" customWidth="1"/>
    <col min="4" max="4" width="9.85546875" style="1" customWidth="1"/>
    <col min="5" max="5" width="13.140625" style="1" customWidth="1"/>
    <col min="6" max="6" width="12.140625" style="1" customWidth="1"/>
    <col min="7" max="7" width="27" style="38" customWidth="1"/>
    <col min="8" max="8" width="8.85546875" style="1" hidden="1" customWidth="1"/>
    <col min="9" max="9" width="7.85546875" style="1" hidden="1" customWidth="1"/>
    <col min="10" max="10" width="6.5703125" style="1" hidden="1" customWidth="1"/>
    <col min="11" max="11" width="8.5703125" style="1" hidden="1" customWidth="1"/>
    <col min="12" max="12" width="8.42578125" style="1" hidden="1" customWidth="1"/>
    <col min="13" max="14" width="0" style="38" hidden="1" customWidth="1"/>
    <col min="15" max="16" width="0" style="68" hidden="1" customWidth="1"/>
    <col min="17" max="17" width="10.42578125" style="68" hidden="1" customWidth="1"/>
    <col min="18" max="18" width="11.42578125" style="68" hidden="1" customWidth="1"/>
    <col min="19" max="20" width="0" style="68" hidden="1" customWidth="1"/>
    <col min="21" max="22" width="0" style="1" hidden="1" customWidth="1"/>
    <col min="23" max="23" width="15.7109375" style="1" hidden="1" customWidth="1"/>
    <col min="24" max="16384" width="9.140625" style="1"/>
  </cols>
  <sheetData>
    <row r="1" spans="1:35" ht="14.25" customHeight="1" x14ac:dyDescent="0.25"/>
    <row r="2" spans="1:35" ht="15" customHeight="1" x14ac:dyDescent="0.25">
      <c r="A2" s="145" t="s">
        <v>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7"/>
      <c r="W2" s="129" t="s">
        <v>41</v>
      </c>
    </row>
    <row r="3" spans="1:35" ht="33" customHeight="1" x14ac:dyDescent="0.25">
      <c r="A3" s="110" t="s">
        <v>1</v>
      </c>
      <c r="B3" s="110" t="s">
        <v>2</v>
      </c>
      <c r="C3" s="110" t="s">
        <v>66</v>
      </c>
      <c r="D3" s="145" t="s">
        <v>3</v>
      </c>
      <c r="E3" s="146"/>
      <c r="F3" s="147"/>
      <c r="G3" s="110" t="s">
        <v>21</v>
      </c>
      <c r="H3" s="145" t="s">
        <v>4</v>
      </c>
      <c r="I3" s="146"/>
      <c r="J3" s="147"/>
      <c r="K3" s="145" t="s">
        <v>8</v>
      </c>
      <c r="L3" s="146"/>
      <c r="M3" s="107" t="s">
        <v>27</v>
      </c>
      <c r="N3" s="108"/>
      <c r="O3" s="108"/>
      <c r="P3" s="109"/>
      <c r="Q3" s="107" t="s">
        <v>28</v>
      </c>
      <c r="R3" s="108"/>
      <c r="S3" s="108"/>
      <c r="T3" s="108"/>
      <c r="U3" s="108"/>
      <c r="V3" s="109"/>
      <c r="W3" s="130"/>
    </row>
    <row r="4" spans="1:35" ht="36.75" customHeight="1" x14ac:dyDescent="0.25">
      <c r="A4" s="111"/>
      <c r="B4" s="111"/>
      <c r="C4" s="111"/>
      <c r="D4" s="148" t="s">
        <v>67</v>
      </c>
      <c r="E4" s="87" t="s">
        <v>68</v>
      </c>
      <c r="F4" s="87" t="s">
        <v>69</v>
      </c>
      <c r="G4" s="111"/>
      <c r="H4" s="87" t="s">
        <v>5</v>
      </c>
      <c r="I4" s="87" t="s">
        <v>6</v>
      </c>
      <c r="J4" s="87" t="s">
        <v>7</v>
      </c>
      <c r="K4" s="87" t="s">
        <v>9</v>
      </c>
      <c r="L4" s="148" t="s">
        <v>10</v>
      </c>
      <c r="M4" s="39" t="s">
        <v>5</v>
      </c>
      <c r="N4" s="39" t="s">
        <v>7</v>
      </c>
      <c r="O4" s="39" t="s">
        <v>29</v>
      </c>
      <c r="P4" s="39" t="s">
        <v>30</v>
      </c>
      <c r="Q4" s="39" t="s">
        <v>9</v>
      </c>
      <c r="R4" s="39" t="s">
        <v>31</v>
      </c>
      <c r="S4" s="39" t="s">
        <v>32</v>
      </c>
      <c r="T4" s="39" t="s">
        <v>10</v>
      </c>
      <c r="U4" s="149" t="s">
        <v>39</v>
      </c>
      <c r="V4" s="149" t="s">
        <v>38</v>
      </c>
      <c r="W4" s="131"/>
    </row>
    <row r="5" spans="1:35" s="10" customFormat="1" ht="32.25" customHeight="1" x14ac:dyDescent="0.25">
      <c r="A5" s="42">
        <v>65</v>
      </c>
      <c r="B5" s="36" t="s">
        <v>64</v>
      </c>
      <c r="C5" s="47">
        <v>60</v>
      </c>
      <c r="D5" s="47">
        <v>5.3</v>
      </c>
      <c r="E5" s="47">
        <v>7.4</v>
      </c>
      <c r="F5" s="47">
        <v>8.5</v>
      </c>
      <c r="G5" s="47">
        <v>106</v>
      </c>
      <c r="H5" s="42"/>
      <c r="I5" s="42"/>
      <c r="J5" s="42"/>
      <c r="K5" s="42"/>
      <c r="L5" s="150"/>
      <c r="M5" s="40">
        <v>0.03</v>
      </c>
      <c r="N5" s="40">
        <v>0.03</v>
      </c>
      <c r="O5" s="40">
        <v>0.03</v>
      </c>
      <c r="P5" s="40">
        <v>0.1</v>
      </c>
      <c r="Q5" s="40">
        <v>36.590000000000003</v>
      </c>
      <c r="R5" s="40">
        <v>54</v>
      </c>
      <c r="S5" s="40">
        <v>66.63</v>
      </c>
      <c r="T5" s="40">
        <v>5.3999999999999999E-2</v>
      </c>
      <c r="U5" s="79">
        <v>1E-3</v>
      </c>
      <c r="V5" s="79"/>
      <c r="W5" s="83"/>
    </row>
    <row r="6" spans="1:35" ht="31.5" customHeight="1" x14ac:dyDescent="0.25">
      <c r="A6" s="42" t="s">
        <v>85</v>
      </c>
      <c r="B6" s="36" t="s">
        <v>71</v>
      </c>
      <c r="C6" s="47">
        <v>250</v>
      </c>
      <c r="D6" s="47">
        <v>6.1</v>
      </c>
      <c r="E6" s="47">
        <v>8.3000000000000007</v>
      </c>
      <c r="F6" s="47">
        <v>25.9</v>
      </c>
      <c r="G6" s="47">
        <v>103</v>
      </c>
      <c r="H6" s="47"/>
      <c r="I6" s="47"/>
      <c r="J6" s="47"/>
      <c r="K6" s="47"/>
      <c r="L6" s="63"/>
      <c r="M6" s="40">
        <v>1.0999999999999999E-2</v>
      </c>
      <c r="N6" s="40">
        <v>0.05</v>
      </c>
      <c r="O6" s="40"/>
      <c r="P6" s="40"/>
      <c r="Q6" s="40">
        <v>159.65</v>
      </c>
      <c r="R6" s="40">
        <v>71</v>
      </c>
      <c r="S6" s="40">
        <v>35.9</v>
      </c>
      <c r="T6" s="40">
        <v>0.95</v>
      </c>
      <c r="U6" s="79">
        <v>1.0999999999999999E-2</v>
      </c>
      <c r="V6" s="79">
        <v>2.2000000000000002</v>
      </c>
      <c r="W6" s="4"/>
    </row>
    <row r="7" spans="1:35" ht="24.75" customHeight="1" x14ac:dyDescent="0.25">
      <c r="A7" s="42" t="s">
        <v>86</v>
      </c>
      <c r="B7" s="36" t="s">
        <v>72</v>
      </c>
      <c r="C7" s="47">
        <v>200</v>
      </c>
      <c r="D7" s="47">
        <v>10.14</v>
      </c>
      <c r="E7" s="47">
        <v>6.43</v>
      </c>
      <c r="F7" s="47">
        <v>28.65</v>
      </c>
      <c r="G7" s="47">
        <v>187</v>
      </c>
      <c r="H7" s="47"/>
      <c r="I7" s="47"/>
      <c r="J7" s="47"/>
      <c r="K7" s="47"/>
      <c r="L7" s="63"/>
      <c r="M7" s="40">
        <v>0.01</v>
      </c>
      <c r="N7" s="40">
        <v>0.9</v>
      </c>
      <c r="O7" s="40">
        <v>0.26</v>
      </c>
      <c r="P7" s="40">
        <v>0.1</v>
      </c>
      <c r="Q7" s="40">
        <v>80.3</v>
      </c>
      <c r="R7" s="40">
        <v>82.4</v>
      </c>
      <c r="S7" s="40">
        <v>39.04</v>
      </c>
      <c r="T7" s="40">
        <v>7.1999999999999995E-2</v>
      </c>
      <c r="U7" s="79">
        <v>1.2999999999999999E-2</v>
      </c>
      <c r="V7" s="79"/>
      <c r="W7" s="4"/>
    </row>
    <row r="8" spans="1:35" ht="22.5" customHeight="1" x14ac:dyDescent="0.25">
      <c r="A8" s="42" t="s">
        <v>35</v>
      </c>
      <c r="B8" s="36" t="s">
        <v>47</v>
      </c>
      <c r="C8" s="47">
        <v>100</v>
      </c>
      <c r="D8" s="47">
        <v>0.8</v>
      </c>
      <c r="E8" s="47">
        <v>0.2</v>
      </c>
      <c r="F8" s="47">
        <v>7.5</v>
      </c>
      <c r="G8" s="47">
        <v>38</v>
      </c>
      <c r="H8" s="40">
        <v>0.09</v>
      </c>
      <c r="I8" s="40">
        <v>0.08</v>
      </c>
      <c r="J8" s="40">
        <v>2.88</v>
      </c>
      <c r="K8" s="40">
        <v>36.14</v>
      </c>
      <c r="L8" s="151">
        <v>0.63</v>
      </c>
      <c r="M8" s="40">
        <v>1.0999999999999999E-2</v>
      </c>
      <c r="N8" s="40">
        <v>3.5999999999999997E-2</v>
      </c>
      <c r="O8" s="40">
        <v>0.06</v>
      </c>
      <c r="P8" s="40">
        <v>0.1</v>
      </c>
      <c r="Q8" s="40">
        <v>138</v>
      </c>
      <c r="R8" s="40">
        <v>69.58</v>
      </c>
      <c r="S8" s="40">
        <v>31.26</v>
      </c>
      <c r="T8" s="40">
        <v>0.01</v>
      </c>
      <c r="U8" s="79">
        <v>1.4999999999999999E-2</v>
      </c>
      <c r="V8" s="79"/>
      <c r="W8" s="4"/>
    </row>
    <row r="9" spans="1:35" ht="23.25" customHeight="1" x14ac:dyDescent="0.25">
      <c r="A9" s="42" t="s">
        <v>35</v>
      </c>
      <c r="B9" s="36" t="s">
        <v>36</v>
      </c>
      <c r="C9" s="47">
        <v>28</v>
      </c>
      <c r="D9" s="47">
        <v>2.6</v>
      </c>
      <c r="E9" s="47">
        <v>0.2</v>
      </c>
      <c r="F9" s="47">
        <v>13.4</v>
      </c>
      <c r="G9" s="47">
        <v>74</v>
      </c>
      <c r="H9" s="47"/>
      <c r="I9" s="47"/>
      <c r="J9" s="47">
        <v>0.05</v>
      </c>
      <c r="K9" s="47">
        <v>4.3499999999999996</v>
      </c>
      <c r="L9" s="63">
        <v>0.36</v>
      </c>
      <c r="M9" s="40">
        <v>0.01</v>
      </c>
      <c r="N9" s="40">
        <v>3.9</v>
      </c>
      <c r="O9" s="40"/>
      <c r="P9" s="40">
        <v>0.02</v>
      </c>
      <c r="Q9" s="40">
        <v>4.8600000000000003</v>
      </c>
      <c r="R9" s="40">
        <v>8</v>
      </c>
      <c r="S9" s="40">
        <v>1.36</v>
      </c>
      <c r="T9" s="40">
        <v>0.22</v>
      </c>
      <c r="U9" s="79"/>
      <c r="V9" s="79"/>
      <c r="W9" s="4"/>
    </row>
    <row r="10" spans="1:35" ht="23.25" customHeight="1" x14ac:dyDescent="0.25">
      <c r="A10" s="42" t="s">
        <v>35</v>
      </c>
      <c r="B10" s="36" t="s">
        <v>37</v>
      </c>
      <c r="C10" s="47">
        <v>17.5</v>
      </c>
      <c r="D10" s="47">
        <v>3</v>
      </c>
      <c r="E10" s="47">
        <v>0.8</v>
      </c>
      <c r="F10" s="47">
        <v>18</v>
      </c>
      <c r="G10" s="47">
        <v>90</v>
      </c>
      <c r="H10" s="47"/>
      <c r="I10" s="47"/>
      <c r="J10" s="47"/>
      <c r="K10" s="47"/>
      <c r="L10" s="63"/>
      <c r="M10" s="40">
        <v>0.03</v>
      </c>
      <c r="N10" s="40">
        <v>10</v>
      </c>
      <c r="O10" s="40">
        <v>5.0000000000000001E-3</v>
      </c>
      <c r="P10" s="40">
        <v>0.4</v>
      </c>
      <c r="Q10" s="40">
        <v>16</v>
      </c>
      <c r="R10" s="40">
        <v>11</v>
      </c>
      <c r="S10" s="40">
        <v>9</v>
      </c>
      <c r="T10" s="40">
        <v>3.78</v>
      </c>
      <c r="U10" s="79"/>
      <c r="V10" s="79"/>
      <c r="W10" s="4"/>
    </row>
    <row r="11" spans="1:35" ht="35.25" customHeight="1" x14ac:dyDescent="0.25">
      <c r="A11" s="42" t="s">
        <v>87</v>
      </c>
      <c r="B11" s="36" t="s">
        <v>73</v>
      </c>
      <c r="C11" s="47">
        <v>200</v>
      </c>
      <c r="D11" s="47">
        <v>0.68</v>
      </c>
      <c r="E11" s="47"/>
      <c r="F11" s="47">
        <v>23.05</v>
      </c>
      <c r="G11" s="47">
        <v>95</v>
      </c>
      <c r="H11" s="47"/>
      <c r="I11" s="47"/>
      <c r="J11" s="47"/>
      <c r="K11" s="47"/>
      <c r="L11" s="63"/>
      <c r="M11" s="40">
        <v>0.01</v>
      </c>
      <c r="N11" s="40"/>
      <c r="O11" s="40"/>
      <c r="P11" s="40">
        <v>0.05</v>
      </c>
      <c r="Q11" s="40">
        <v>10</v>
      </c>
      <c r="R11" s="40">
        <v>32</v>
      </c>
      <c r="S11" s="40"/>
      <c r="T11" s="40">
        <v>0.25</v>
      </c>
      <c r="U11" s="79"/>
      <c r="V11" s="79"/>
      <c r="W11" s="4"/>
    </row>
    <row r="12" spans="1:35" s="18" customFormat="1" ht="26.25" customHeight="1" x14ac:dyDescent="0.2">
      <c r="A12" s="152" t="s">
        <v>11</v>
      </c>
      <c r="B12" s="153"/>
      <c r="C12" s="154">
        <f>SUM(C5:C11)</f>
        <v>855.5</v>
      </c>
      <c r="D12" s="154">
        <f t="shared" ref="D12:G12" si="0">SUM(D5:D11)</f>
        <v>28.62</v>
      </c>
      <c r="E12" s="154">
        <f t="shared" si="0"/>
        <v>23.330000000000002</v>
      </c>
      <c r="F12" s="154">
        <f t="shared" si="0"/>
        <v>125</v>
      </c>
      <c r="G12" s="154">
        <f t="shared" si="0"/>
        <v>693</v>
      </c>
      <c r="H12" s="41" t="e">
        <f>#REF!+H9+H8+H7+H6+H5+H11+H10</f>
        <v>#REF!</v>
      </c>
      <c r="I12" s="41" t="e">
        <f>#REF!+I9+I8+I7+I6+I5+I11+I10</f>
        <v>#REF!</v>
      </c>
      <c r="J12" s="41" t="e">
        <f>#REF!+J9+J8+J7+J6+J5+J11+J10</f>
        <v>#REF!</v>
      </c>
      <c r="K12" s="41" t="e">
        <f>#REF!+K9+K8+K7+K6+K5+K11+K10</f>
        <v>#REF!</v>
      </c>
      <c r="L12" s="41" t="e">
        <f>#REF!+L9+L8+L7+L6+L5+L11+L10</f>
        <v>#REF!</v>
      </c>
      <c r="M12" s="41" t="e">
        <f>#REF!+M9+M8+M7+M6+M5+M11+M10</f>
        <v>#REF!</v>
      </c>
      <c r="N12" s="41" t="e">
        <f>#REF!+N9+N8+N7+N6+N5+N11+N10</f>
        <v>#REF!</v>
      </c>
      <c r="O12" s="88" t="e">
        <f>#REF!+O9+O8+O7+O6+O5+O11+O10</f>
        <v>#REF!</v>
      </c>
      <c r="P12" s="41" t="e">
        <f>#REF!+P9+P8+P7+P6+P5+P11+P10</f>
        <v>#REF!</v>
      </c>
      <c r="Q12" s="41" t="e">
        <f>#REF!+Q9+Q8+Q7+Q6+Q5+Q11+Q10</f>
        <v>#REF!</v>
      </c>
      <c r="R12" s="41" t="e">
        <f>#REF!+R9+R8+R7+R6+R5+R11+R10</f>
        <v>#REF!</v>
      </c>
      <c r="S12" s="41" t="e">
        <f>#REF!+S9+S8+S7+S6+S5+S11+S10</f>
        <v>#REF!</v>
      </c>
      <c r="T12" s="41" t="e">
        <f>#REF!+T9+T8+T7+T6+T5+T11+T10</f>
        <v>#REF!</v>
      </c>
      <c r="U12" s="41" t="e">
        <f>#REF!+U9+U8+U7+U6+U5+U11+U10</f>
        <v>#REF!</v>
      </c>
      <c r="V12" s="41" t="e">
        <f>#REF!+V9+V8+V7+V6+V5+V11+V10</f>
        <v>#REF!</v>
      </c>
      <c r="W12" s="17" t="e">
        <f>#REF!+W9+W8+W7+W6+W5+W11+W10</f>
        <v>#REF!</v>
      </c>
    </row>
    <row r="13" spans="1:35" ht="13.5" customHeight="1" x14ac:dyDescent="0.25">
      <c r="A13" s="146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7"/>
      <c r="W13" s="4"/>
    </row>
    <row r="14" spans="1:35" ht="15" customHeight="1" x14ac:dyDescent="0.25">
      <c r="A14" s="145" t="s">
        <v>12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7"/>
      <c r="W14" s="129" t="s">
        <v>41</v>
      </c>
    </row>
    <row r="15" spans="1:35" ht="46.5" customHeight="1" x14ac:dyDescent="0.25">
      <c r="A15" s="110" t="s">
        <v>1</v>
      </c>
      <c r="B15" s="110" t="s">
        <v>2</v>
      </c>
      <c r="C15" s="110" t="s">
        <v>66</v>
      </c>
      <c r="D15" s="145" t="s">
        <v>3</v>
      </c>
      <c r="E15" s="146"/>
      <c r="F15" s="147"/>
      <c r="G15" s="110" t="s">
        <v>21</v>
      </c>
      <c r="H15" s="155" t="s">
        <v>4</v>
      </c>
      <c r="I15" s="155"/>
      <c r="J15" s="155"/>
      <c r="K15" s="155" t="s">
        <v>8</v>
      </c>
      <c r="L15" s="145"/>
      <c r="M15" s="107" t="s">
        <v>27</v>
      </c>
      <c r="N15" s="108"/>
      <c r="O15" s="108"/>
      <c r="P15" s="109"/>
      <c r="Q15" s="107" t="s">
        <v>28</v>
      </c>
      <c r="R15" s="108"/>
      <c r="S15" s="108"/>
      <c r="T15" s="108"/>
      <c r="U15" s="108"/>
      <c r="V15" s="109"/>
      <c r="W15" s="130"/>
    </row>
    <row r="16" spans="1:35" ht="31.5" customHeight="1" x14ac:dyDescent="0.25">
      <c r="A16" s="111"/>
      <c r="B16" s="111"/>
      <c r="C16" s="111"/>
      <c r="D16" s="148" t="s">
        <v>67</v>
      </c>
      <c r="E16" s="87" t="s">
        <v>68</v>
      </c>
      <c r="F16" s="87" t="s">
        <v>69</v>
      </c>
      <c r="G16" s="111"/>
      <c r="H16" s="87" t="s">
        <v>5</v>
      </c>
      <c r="I16" s="87" t="s">
        <v>6</v>
      </c>
      <c r="J16" s="87" t="s">
        <v>7</v>
      </c>
      <c r="K16" s="87" t="s">
        <v>9</v>
      </c>
      <c r="L16" s="148" t="s">
        <v>10</v>
      </c>
      <c r="M16" s="39" t="s">
        <v>5</v>
      </c>
      <c r="N16" s="39" t="s">
        <v>7</v>
      </c>
      <c r="O16" s="39" t="s">
        <v>29</v>
      </c>
      <c r="P16" s="39" t="s">
        <v>30</v>
      </c>
      <c r="Q16" s="39" t="s">
        <v>9</v>
      </c>
      <c r="R16" s="39" t="s">
        <v>31</v>
      </c>
      <c r="S16" s="39" t="s">
        <v>32</v>
      </c>
      <c r="T16" s="39" t="s">
        <v>10</v>
      </c>
      <c r="U16" s="149" t="s">
        <v>39</v>
      </c>
      <c r="V16" s="149" t="s">
        <v>38</v>
      </c>
      <c r="W16" s="131"/>
      <c r="AI16" s="68"/>
    </row>
    <row r="17" spans="1:23" ht="36.75" customHeight="1" x14ac:dyDescent="0.25">
      <c r="A17" s="42" t="s">
        <v>88</v>
      </c>
      <c r="B17" s="36" t="s">
        <v>74</v>
      </c>
      <c r="C17" s="47">
        <v>250</v>
      </c>
      <c r="D17" s="47">
        <v>5.8</v>
      </c>
      <c r="E17" s="47">
        <v>8</v>
      </c>
      <c r="F17" s="47">
        <v>12.8</v>
      </c>
      <c r="G17" s="47">
        <v>158</v>
      </c>
      <c r="H17" s="47"/>
      <c r="I17" s="47"/>
      <c r="J17" s="47"/>
      <c r="K17" s="47"/>
      <c r="L17" s="63"/>
      <c r="M17" s="40">
        <v>0.05</v>
      </c>
      <c r="N17" s="40">
        <v>3.65</v>
      </c>
      <c r="O17" s="40"/>
      <c r="P17" s="40">
        <v>0.04</v>
      </c>
      <c r="Q17" s="40">
        <v>166.4</v>
      </c>
      <c r="R17" s="40">
        <v>93</v>
      </c>
      <c r="S17" s="40">
        <v>14.52</v>
      </c>
      <c r="T17" s="40">
        <v>0.44</v>
      </c>
      <c r="U17" s="79">
        <v>1.0999999999999999E-2</v>
      </c>
      <c r="V17" s="79">
        <v>1.89</v>
      </c>
      <c r="W17" s="4"/>
    </row>
    <row r="18" spans="1:23" ht="27.75" customHeight="1" x14ac:dyDescent="0.25">
      <c r="A18" s="42">
        <v>47</v>
      </c>
      <c r="B18" s="36" t="s">
        <v>40</v>
      </c>
      <c r="C18" s="42">
        <v>60</v>
      </c>
      <c r="D18" s="42">
        <v>2</v>
      </c>
      <c r="E18" s="42">
        <v>8</v>
      </c>
      <c r="F18" s="42">
        <v>14.67</v>
      </c>
      <c r="G18" s="42">
        <v>125</v>
      </c>
      <c r="H18" s="42"/>
      <c r="I18" s="42"/>
      <c r="J18" s="42"/>
      <c r="K18" s="42"/>
      <c r="L18" s="150"/>
      <c r="M18" s="40">
        <v>0.03</v>
      </c>
      <c r="N18" s="40">
        <v>0.03</v>
      </c>
      <c r="O18" s="40">
        <v>0.3</v>
      </c>
      <c r="P18" s="40">
        <v>0.02</v>
      </c>
      <c r="Q18" s="40">
        <v>36.590000000000003</v>
      </c>
      <c r="R18" s="40">
        <v>60</v>
      </c>
      <c r="S18" s="40"/>
      <c r="T18" s="40">
        <v>0.34</v>
      </c>
      <c r="U18" s="79">
        <v>1E-3</v>
      </c>
      <c r="V18" s="79"/>
      <c r="W18" s="4"/>
    </row>
    <row r="19" spans="1:23" ht="21.75" customHeight="1" x14ac:dyDescent="0.25">
      <c r="A19" s="48">
        <v>256</v>
      </c>
      <c r="B19" s="156" t="s">
        <v>23</v>
      </c>
      <c r="C19" s="48">
        <v>180</v>
      </c>
      <c r="D19" s="48">
        <v>7.38</v>
      </c>
      <c r="E19" s="48">
        <v>8.4</v>
      </c>
      <c r="F19" s="48">
        <v>45.2</v>
      </c>
      <c r="G19" s="48">
        <v>194</v>
      </c>
      <c r="H19" s="42"/>
      <c r="I19" s="42"/>
      <c r="J19" s="42"/>
      <c r="K19" s="42"/>
      <c r="L19" s="150"/>
      <c r="M19" s="40"/>
      <c r="N19" s="40"/>
      <c r="O19" s="40"/>
      <c r="P19" s="40"/>
      <c r="Q19" s="40"/>
      <c r="R19" s="40"/>
      <c r="S19" s="40"/>
      <c r="T19" s="40"/>
      <c r="U19" s="79"/>
      <c r="V19" s="79"/>
      <c r="W19" s="4"/>
    </row>
    <row r="20" spans="1:23" s="38" customFormat="1" ht="21" customHeight="1" x14ac:dyDescent="0.25">
      <c r="A20" s="42">
        <v>356</v>
      </c>
      <c r="B20" s="36" t="s">
        <v>96</v>
      </c>
      <c r="C20" s="47">
        <v>100</v>
      </c>
      <c r="D20" s="47">
        <v>5.6</v>
      </c>
      <c r="E20" s="47">
        <v>12.4</v>
      </c>
      <c r="F20" s="47">
        <v>5.3</v>
      </c>
      <c r="G20" s="47">
        <v>95</v>
      </c>
      <c r="H20" s="47">
        <v>0.12</v>
      </c>
      <c r="I20" s="47">
        <v>0.24</v>
      </c>
      <c r="J20" s="47">
        <v>37.200000000000003</v>
      </c>
      <c r="K20" s="47">
        <v>100.8</v>
      </c>
      <c r="L20" s="63">
        <v>4.4000000000000004</v>
      </c>
      <c r="M20" s="40">
        <v>2.35</v>
      </c>
      <c r="N20" s="40">
        <v>3.94</v>
      </c>
      <c r="O20" s="40"/>
      <c r="P20" s="40">
        <v>15.98</v>
      </c>
      <c r="Q20" s="40">
        <v>27.93</v>
      </c>
      <c r="R20" s="40">
        <v>100</v>
      </c>
      <c r="S20" s="40">
        <v>34.22</v>
      </c>
      <c r="T20" s="40">
        <v>0.49</v>
      </c>
      <c r="U20" s="79">
        <v>1.2999999999999999E-2</v>
      </c>
      <c r="V20" s="79">
        <v>2.4</v>
      </c>
      <c r="W20" s="79"/>
    </row>
    <row r="21" spans="1:23" s="38" customFormat="1" ht="21" customHeight="1" x14ac:dyDescent="0.25">
      <c r="A21" s="42" t="s">
        <v>35</v>
      </c>
      <c r="B21" s="36" t="s">
        <v>46</v>
      </c>
      <c r="C21" s="47">
        <v>100</v>
      </c>
      <c r="D21" s="47">
        <v>0.4</v>
      </c>
      <c r="E21" s="47">
        <v>0.3</v>
      </c>
      <c r="F21" s="47">
        <v>10.3</v>
      </c>
      <c r="G21" s="47">
        <v>47</v>
      </c>
      <c r="H21" s="47"/>
      <c r="I21" s="47"/>
      <c r="J21" s="47"/>
      <c r="K21" s="47"/>
      <c r="L21" s="63"/>
      <c r="M21" s="40">
        <v>0.02</v>
      </c>
      <c r="N21" s="40">
        <v>5</v>
      </c>
      <c r="O21" s="40">
        <v>0</v>
      </c>
      <c r="P21" s="40"/>
      <c r="Q21" s="40">
        <v>19</v>
      </c>
      <c r="R21" s="40">
        <v>16</v>
      </c>
      <c r="S21" s="40">
        <v>12</v>
      </c>
      <c r="T21" s="40">
        <v>2.2999999999999998</v>
      </c>
      <c r="U21" s="79"/>
      <c r="V21" s="79"/>
      <c r="W21" s="79"/>
    </row>
    <row r="22" spans="1:23" s="38" customFormat="1" ht="27.75" customHeight="1" x14ac:dyDescent="0.25">
      <c r="A22" s="42" t="s">
        <v>35</v>
      </c>
      <c r="B22" s="36" t="s">
        <v>36</v>
      </c>
      <c r="C22" s="47">
        <v>28</v>
      </c>
      <c r="D22" s="47">
        <v>2.6</v>
      </c>
      <c r="E22" s="47">
        <v>0.2</v>
      </c>
      <c r="F22" s="47">
        <v>13.4</v>
      </c>
      <c r="G22" s="47">
        <v>74</v>
      </c>
      <c r="H22" s="47"/>
      <c r="I22" s="47"/>
      <c r="J22" s="47"/>
      <c r="K22" s="47"/>
      <c r="L22" s="63"/>
      <c r="M22" s="40">
        <v>0.01</v>
      </c>
      <c r="N22" s="40"/>
      <c r="O22" s="40"/>
      <c r="P22" s="40">
        <v>0.05</v>
      </c>
      <c r="Q22" s="40">
        <v>10</v>
      </c>
      <c r="R22" s="40">
        <v>32</v>
      </c>
      <c r="S22" s="40"/>
      <c r="T22" s="40">
        <v>0.25</v>
      </c>
      <c r="U22" s="79"/>
      <c r="V22" s="79"/>
      <c r="W22" s="79"/>
    </row>
    <row r="23" spans="1:23" ht="21" customHeight="1" x14ac:dyDescent="0.25">
      <c r="A23" s="42" t="s">
        <v>35</v>
      </c>
      <c r="B23" s="36" t="s">
        <v>37</v>
      </c>
      <c r="C23" s="47">
        <v>52.5</v>
      </c>
      <c r="D23" s="47">
        <v>4</v>
      </c>
      <c r="E23" s="47">
        <v>1</v>
      </c>
      <c r="F23" s="47">
        <v>20</v>
      </c>
      <c r="G23" s="47">
        <v>100</v>
      </c>
      <c r="H23" s="47">
        <v>0.18</v>
      </c>
      <c r="I23" s="47">
        <v>0.08</v>
      </c>
      <c r="J23" s="47"/>
      <c r="K23" s="47">
        <v>35</v>
      </c>
      <c r="L23" s="63">
        <v>3.9</v>
      </c>
      <c r="M23" s="40">
        <v>0.04</v>
      </c>
      <c r="N23" s="40"/>
      <c r="O23" s="40"/>
      <c r="P23" s="40">
        <v>0.05</v>
      </c>
      <c r="Q23" s="40">
        <v>20</v>
      </c>
      <c r="R23" s="40">
        <v>65</v>
      </c>
      <c r="S23" s="40"/>
      <c r="T23" s="40">
        <v>0.3</v>
      </c>
      <c r="U23" s="79"/>
      <c r="V23" s="79"/>
      <c r="W23" s="4"/>
    </row>
    <row r="24" spans="1:23" ht="21" customHeight="1" x14ac:dyDescent="0.25">
      <c r="A24" s="42">
        <v>483</v>
      </c>
      <c r="B24" s="36" t="s">
        <v>50</v>
      </c>
      <c r="C24" s="47">
        <v>200</v>
      </c>
      <c r="D24" s="47">
        <v>0.56000000000000005</v>
      </c>
      <c r="E24" s="47"/>
      <c r="F24" s="47">
        <v>17.8</v>
      </c>
      <c r="G24" s="47">
        <v>112</v>
      </c>
      <c r="H24" s="47"/>
      <c r="I24" s="47"/>
      <c r="J24" s="47"/>
      <c r="K24" s="47"/>
      <c r="L24" s="63"/>
      <c r="M24" s="40">
        <v>0.01</v>
      </c>
      <c r="N24" s="40">
        <v>5</v>
      </c>
      <c r="O24" s="40"/>
      <c r="P24" s="40">
        <v>0.02</v>
      </c>
      <c r="Q24" s="40">
        <v>56.37</v>
      </c>
      <c r="R24" s="40">
        <v>40</v>
      </c>
      <c r="S24" s="40"/>
      <c r="T24" s="40">
        <v>0.34</v>
      </c>
      <c r="U24" s="79"/>
      <c r="V24" s="79"/>
      <c r="W24" s="4">
        <v>5</v>
      </c>
    </row>
    <row r="25" spans="1:23" s="19" customFormat="1" ht="26.25" customHeight="1" x14ac:dyDescent="0.2">
      <c r="A25" s="157" t="s">
        <v>11</v>
      </c>
      <c r="B25" s="158"/>
      <c r="C25" s="159">
        <f>SUM(C17:C24)</f>
        <v>970.5</v>
      </c>
      <c r="D25" s="159">
        <f t="shared" ref="D25:G25" si="1">SUM(D17:D24)</f>
        <v>28.34</v>
      </c>
      <c r="E25" s="159">
        <f t="shared" si="1"/>
        <v>38.299999999999997</v>
      </c>
      <c r="F25" s="159">
        <f t="shared" si="1"/>
        <v>139.47</v>
      </c>
      <c r="G25" s="159">
        <f t="shared" si="1"/>
        <v>905</v>
      </c>
      <c r="H25" s="41">
        <f t="shared" ref="H25:W25" si="2">H24+H23+H20+H17+H18+H22+H21</f>
        <v>0.3</v>
      </c>
      <c r="I25" s="41">
        <f t="shared" si="2"/>
        <v>0.32</v>
      </c>
      <c r="J25" s="41">
        <f t="shared" si="2"/>
        <v>37.200000000000003</v>
      </c>
      <c r="K25" s="41">
        <f t="shared" si="2"/>
        <v>135.80000000000001</v>
      </c>
      <c r="L25" s="41">
        <f t="shared" si="2"/>
        <v>8.3000000000000007</v>
      </c>
      <c r="M25" s="41">
        <f t="shared" si="2"/>
        <v>2.5099999999999993</v>
      </c>
      <c r="N25" s="41">
        <f t="shared" si="2"/>
        <v>17.619999999999997</v>
      </c>
      <c r="O25" s="41">
        <f t="shared" si="2"/>
        <v>0.3</v>
      </c>
      <c r="P25" s="41">
        <f t="shared" si="2"/>
        <v>16.16</v>
      </c>
      <c r="Q25" s="41">
        <f t="shared" si="2"/>
        <v>336.29000000000008</v>
      </c>
      <c r="R25" s="41">
        <f t="shared" si="2"/>
        <v>406</v>
      </c>
      <c r="S25" s="41">
        <f t="shared" si="2"/>
        <v>60.739999999999995</v>
      </c>
      <c r="T25" s="41">
        <f t="shared" si="2"/>
        <v>4.46</v>
      </c>
      <c r="U25" s="41">
        <f t="shared" si="2"/>
        <v>2.5000000000000001E-2</v>
      </c>
      <c r="V25" s="41">
        <f t="shared" si="2"/>
        <v>4.29</v>
      </c>
      <c r="W25" s="17">
        <f t="shared" si="2"/>
        <v>5</v>
      </c>
    </row>
    <row r="26" spans="1:23" ht="13.5" customHeight="1" x14ac:dyDescent="0.25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1"/>
      <c r="W26" s="4"/>
    </row>
    <row r="27" spans="1:23" ht="15" customHeight="1" x14ac:dyDescent="0.25">
      <c r="A27" s="145" t="s">
        <v>19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7"/>
      <c r="W27" s="129" t="s">
        <v>41</v>
      </c>
    </row>
    <row r="28" spans="1:23" ht="42.75" customHeight="1" x14ac:dyDescent="0.25">
      <c r="A28" s="110" t="s">
        <v>1</v>
      </c>
      <c r="B28" s="110" t="s">
        <v>2</v>
      </c>
      <c r="C28" s="110" t="s">
        <v>66</v>
      </c>
      <c r="D28" s="145" t="s">
        <v>3</v>
      </c>
      <c r="E28" s="146"/>
      <c r="F28" s="147"/>
      <c r="G28" s="110" t="s">
        <v>21</v>
      </c>
      <c r="H28" s="155" t="s">
        <v>4</v>
      </c>
      <c r="I28" s="155"/>
      <c r="J28" s="155"/>
      <c r="K28" s="155" t="s">
        <v>8</v>
      </c>
      <c r="L28" s="145"/>
      <c r="M28" s="107" t="s">
        <v>27</v>
      </c>
      <c r="N28" s="108"/>
      <c r="O28" s="108"/>
      <c r="P28" s="109"/>
      <c r="Q28" s="107" t="s">
        <v>28</v>
      </c>
      <c r="R28" s="108"/>
      <c r="S28" s="108"/>
      <c r="T28" s="108"/>
      <c r="U28" s="108"/>
      <c r="V28" s="109"/>
      <c r="W28" s="130"/>
    </row>
    <row r="29" spans="1:23" ht="33.75" customHeight="1" x14ac:dyDescent="0.25">
      <c r="A29" s="111"/>
      <c r="B29" s="111"/>
      <c r="C29" s="111"/>
      <c r="D29" s="148" t="s">
        <v>67</v>
      </c>
      <c r="E29" s="87" t="s">
        <v>68</v>
      </c>
      <c r="F29" s="87" t="s">
        <v>69</v>
      </c>
      <c r="G29" s="111"/>
      <c r="H29" s="87" t="s">
        <v>5</v>
      </c>
      <c r="I29" s="87" t="s">
        <v>6</v>
      </c>
      <c r="J29" s="87" t="s">
        <v>7</v>
      </c>
      <c r="K29" s="87" t="s">
        <v>9</v>
      </c>
      <c r="L29" s="148" t="s">
        <v>10</v>
      </c>
      <c r="M29" s="39" t="s">
        <v>5</v>
      </c>
      <c r="N29" s="39" t="s">
        <v>7</v>
      </c>
      <c r="O29" s="39" t="s">
        <v>29</v>
      </c>
      <c r="P29" s="39" t="s">
        <v>30</v>
      </c>
      <c r="Q29" s="39" t="s">
        <v>9</v>
      </c>
      <c r="R29" s="39" t="s">
        <v>31</v>
      </c>
      <c r="S29" s="39" t="s">
        <v>32</v>
      </c>
      <c r="T29" s="39" t="s">
        <v>10</v>
      </c>
      <c r="U29" s="149" t="s">
        <v>39</v>
      </c>
      <c r="V29" s="149" t="s">
        <v>38</v>
      </c>
      <c r="W29" s="131"/>
    </row>
    <row r="30" spans="1:23" s="10" customFormat="1" ht="25.5" customHeight="1" x14ac:dyDescent="0.25">
      <c r="A30" s="42">
        <v>1</v>
      </c>
      <c r="B30" s="36" t="s">
        <v>48</v>
      </c>
      <c r="C30" s="42">
        <v>60</v>
      </c>
      <c r="D30" s="42">
        <v>5.4</v>
      </c>
      <c r="E30" s="42">
        <v>7.53</v>
      </c>
      <c r="F30" s="42">
        <v>6.31</v>
      </c>
      <c r="G30" s="42">
        <v>119</v>
      </c>
      <c r="H30" s="42"/>
      <c r="I30" s="42"/>
      <c r="J30" s="42"/>
      <c r="K30" s="42"/>
      <c r="L30" s="150"/>
      <c r="M30" s="40">
        <v>0.02</v>
      </c>
      <c r="N30" s="40">
        <v>4.8099999999999996</v>
      </c>
      <c r="O30" s="40"/>
      <c r="P30" s="40">
        <v>0.04</v>
      </c>
      <c r="Q30" s="40">
        <v>43.58</v>
      </c>
      <c r="R30" s="40">
        <v>43.81</v>
      </c>
      <c r="S30" s="40">
        <v>21.52</v>
      </c>
      <c r="T30" s="40">
        <v>3.5000000000000003E-2</v>
      </c>
      <c r="U30" s="79">
        <v>0.06</v>
      </c>
      <c r="V30" s="79"/>
      <c r="W30" s="83"/>
    </row>
    <row r="31" spans="1:23" ht="27" customHeight="1" x14ac:dyDescent="0.25">
      <c r="A31" s="42">
        <v>109</v>
      </c>
      <c r="B31" s="36" t="s">
        <v>49</v>
      </c>
      <c r="C31" s="47">
        <v>250</v>
      </c>
      <c r="D31" s="47">
        <v>7.3</v>
      </c>
      <c r="E31" s="47">
        <v>6.8</v>
      </c>
      <c r="F31" s="47">
        <v>12.5</v>
      </c>
      <c r="G31" s="47">
        <v>162</v>
      </c>
      <c r="H31" s="47"/>
      <c r="I31" s="47"/>
      <c r="J31" s="47"/>
      <c r="K31" s="47"/>
      <c r="L31" s="63"/>
      <c r="M31" s="40">
        <v>0.01</v>
      </c>
      <c r="N31" s="42">
        <v>0.18</v>
      </c>
      <c r="O31" s="42"/>
      <c r="P31" s="47">
        <v>0.1</v>
      </c>
      <c r="Q31" s="47">
        <v>123</v>
      </c>
      <c r="R31" s="47">
        <v>192</v>
      </c>
      <c r="S31" s="47"/>
      <c r="T31" s="49">
        <v>1</v>
      </c>
      <c r="U31" s="79">
        <v>1.0999999999999999E-2</v>
      </c>
      <c r="V31" s="79">
        <v>2.35</v>
      </c>
      <c r="W31" s="4"/>
    </row>
    <row r="32" spans="1:23" ht="33.75" customHeight="1" x14ac:dyDescent="0.25">
      <c r="A32" s="42">
        <v>377</v>
      </c>
      <c r="B32" s="36" t="s">
        <v>24</v>
      </c>
      <c r="C32" s="47">
        <v>180</v>
      </c>
      <c r="D32" s="47">
        <v>4.0999999999999996</v>
      </c>
      <c r="E32" s="47">
        <v>8.48</v>
      </c>
      <c r="F32" s="47">
        <v>18.78</v>
      </c>
      <c r="G32" s="47">
        <v>114</v>
      </c>
      <c r="H32" s="47"/>
      <c r="I32" s="47"/>
      <c r="J32" s="47"/>
      <c r="K32" s="47"/>
      <c r="L32" s="63"/>
      <c r="M32" s="40"/>
      <c r="N32" s="42"/>
      <c r="O32" s="42"/>
      <c r="P32" s="47"/>
      <c r="Q32" s="47"/>
      <c r="R32" s="47"/>
      <c r="S32" s="47"/>
      <c r="T32" s="49"/>
      <c r="U32" s="79"/>
      <c r="V32" s="79"/>
      <c r="W32" s="4"/>
    </row>
    <row r="33" spans="1:24" ht="20.25" customHeight="1" x14ac:dyDescent="0.25">
      <c r="A33" s="42" t="s">
        <v>59</v>
      </c>
      <c r="B33" s="36" t="s">
        <v>58</v>
      </c>
      <c r="C33" s="47">
        <v>120</v>
      </c>
      <c r="D33" s="47">
        <v>1.35</v>
      </c>
      <c r="E33" s="47">
        <v>8.2100000000000009</v>
      </c>
      <c r="F33" s="47">
        <v>6.01</v>
      </c>
      <c r="G33" s="47">
        <v>142</v>
      </c>
      <c r="H33" s="47">
        <v>0.14000000000000001</v>
      </c>
      <c r="I33" s="47">
        <v>0.18</v>
      </c>
      <c r="J33" s="47">
        <v>17.899999999999999</v>
      </c>
      <c r="K33" s="47">
        <v>37.200000000000003</v>
      </c>
      <c r="L33" s="63">
        <v>4.3</v>
      </c>
      <c r="M33" s="40">
        <v>7.0000000000000007E-2</v>
      </c>
      <c r="N33" s="40">
        <v>3.94</v>
      </c>
      <c r="O33" s="40">
        <v>0.02</v>
      </c>
      <c r="P33" s="40">
        <v>11.2</v>
      </c>
      <c r="Q33" s="40">
        <v>101.21</v>
      </c>
      <c r="R33" s="40">
        <v>24.43</v>
      </c>
      <c r="S33" s="40">
        <v>1.52</v>
      </c>
      <c r="T33" s="40"/>
      <c r="U33" s="79">
        <v>1.2999999999999999E-2</v>
      </c>
      <c r="V33" s="79">
        <v>2.85</v>
      </c>
      <c r="W33" s="4"/>
    </row>
    <row r="34" spans="1:24" ht="20.25" customHeight="1" x14ac:dyDescent="0.25">
      <c r="A34" s="42" t="s">
        <v>35</v>
      </c>
      <c r="B34" s="36" t="s">
        <v>63</v>
      </c>
      <c r="C34" s="47">
        <v>200</v>
      </c>
      <c r="D34" s="47">
        <v>0.06</v>
      </c>
      <c r="E34" s="47"/>
      <c r="F34" s="47">
        <v>10.71</v>
      </c>
      <c r="G34" s="47">
        <v>63</v>
      </c>
      <c r="H34" s="47"/>
      <c r="I34" s="47"/>
      <c r="J34" s="47"/>
      <c r="K34" s="47"/>
      <c r="L34" s="63"/>
      <c r="M34" s="40">
        <v>0.06</v>
      </c>
      <c r="N34" s="40">
        <v>25</v>
      </c>
      <c r="O34" s="40">
        <v>0</v>
      </c>
      <c r="P34" s="40"/>
      <c r="Q34" s="40">
        <v>35</v>
      </c>
      <c r="R34" s="40">
        <v>17</v>
      </c>
      <c r="S34" s="40">
        <v>11</v>
      </c>
      <c r="T34" s="40">
        <v>0.1</v>
      </c>
      <c r="U34" s="79"/>
      <c r="V34" s="79"/>
      <c r="W34" s="4"/>
    </row>
    <row r="35" spans="1:24" ht="20.25" customHeight="1" x14ac:dyDescent="0.25">
      <c r="A35" s="42" t="s">
        <v>35</v>
      </c>
      <c r="B35" s="156" t="s">
        <v>26</v>
      </c>
      <c r="C35" s="47">
        <v>100</v>
      </c>
      <c r="D35" s="47">
        <v>0.4</v>
      </c>
      <c r="E35" s="47">
        <v>0.4</v>
      </c>
      <c r="F35" s="47">
        <v>10.4</v>
      </c>
      <c r="G35" s="47">
        <v>45</v>
      </c>
      <c r="H35" s="47"/>
      <c r="I35" s="47"/>
      <c r="J35" s="47"/>
      <c r="K35" s="47"/>
      <c r="L35" s="63"/>
      <c r="M35" s="40">
        <v>0.01</v>
      </c>
      <c r="N35" s="40"/>
      <c r="O35" s="40"/>
      <c r="P35" s="40">
        <v>0.05</v>
      </c>
      <c r="Q35" s="40">
        <v>10</v>
      </c>
      <c r="R35" s="40">
        <v>32</v>
      </c>
      <c r="S35" s="40"/>
      <c r="T35" s="40">
        <v>0.25</v>
      </c>
      <c r="U35" s="79"/>
      <c r="V35" s="79"/>
      <c r="W35" s="4"/>
    </row>
    <row r="36" spans="1:24" ht="18.75" customHeight="1" x14ac:dyDescent="0.25">
      <c r="A36" s="42" t="s">
        <v>35</v>
      </c>
      <c r="B36" s="36" t="s">
        <v>36</v>
      </c>
      <c r="C36" s="47">
        <v>28</v>
      </c>
      <c r="D36" s="47">
        <v>2.6</v>
      </c>
      <c r="E36" s="47">
        <v>0.2</v>
      </c>
      <c r="F36" s="47">
        <v>13.4</v>
      </c>
      <c r="G36" s="47">
        <v>74</v>
      </c>
      <c r="H36" s="47">
        <v>0.18</v>
      </c>
      <c r="I36" s="47">
        <v>0.08</v>
      </c>
      <c r="J36" s="47"/>
      <c r="K36" s="47">
        <v>35</v>
      </c>
      <c r="L36" s="63">
        <v>3.9</v>
      </c>
      <c r="M36" s="40">
        <v>0.04</v>
      </c>
      <c r="N36" s="40"/>
      <c r="O36" s="40"/>
      <c r="P36" s="40">
        <v>0.05</v>
      </c>
      <c r="Q36" s="40">
        <v>20</v>
      </c>
      <c r="R36" s="40">
        <v>65</v>
      </c>
      <c r="S36" s="40"/>
      <c r="T36" s="40">
        <v>0.3</v>
      </c>
      <c r="U36" s="79"/>
      <c r="V36" s="79"/>
      <c r="W36" s="4"/>
    </row>
    <row r="37" spans="1:24" ht="23.25" customHeight="1" x14ac:dyDescent="0.25">
      <c r="A37" s="42" t="s">
        <v>35</v>
      </c>
      <c r="B37" s="36" t="s">
        <v>37</v>
      </c>
      <c r="C37" s="47">
        <v>52.5</v>
      </c>
      <c r="D37" s="47">
        <v>4</v>
      </c>
      <c r="E37" s="47">
        <v>1</v>
      </c>
      <c r="F37" s="47">
        <v>20</v>
      </c>
      <c r="G37" s="47">
        <v>100</v>
      </c>
      <c r="H37" s="47"/>
      <c r="I37" s="47">
        <v>0.01</v>
      </c>
      <c r="J37" s="47">
        <v>60</v>
      </c>
      <c r="K37" s="47">
        <v>5.44</v>
      </c>
      <c r="L37" s="63">
        <v>4.79</v>
      </c>
      <c r="M37" s="40">
        <v>0.01</v>
      </c>
      <c r="N37" s="40">
        <v>0.4</v>
      </c>
      <c r="O37" s="40"/>
      <c r="P37" s="40">
        <v>0.02</v>
      </c>
      <c r="Q37" s="40">
        <v>20</v>
      </c>
      <c r="R37" s="40">
        <v>8</v>
      </c>
      <c r="S37" s="40"/>
      <c r="T37" s="40">
        <v>0.34</v>
      </c>
      <c r="U37" s="79"/>
      <c r="V37" s="79"/>
      <c r="W37" s="4"/>
    </row>
    <row r="38" spans="1:24" s="20" customFormat="1" ht="19.5" customHeight="1" x14ac:dyDescent="0.2">
      <c r="A38" s="157" t="s">
        <v>11</v>
      </c>
      <c r="B38" s="158"/>
      <c r="C38" s="159">
        <f>SUM(C30:C37)</f>
        <v>990.5</v>
      </c>
      <c r="D38" s="159">
        <f t="shared" ref="D38:G38" si="3">SUM(D30:D37)</f>
        <v>25.209999999999997</v>
      </c>
      <c r="E38" s="159">
        <f t="shared" si="3"/>
        <v>32.620000000000005</v>
      </c>
      <c r="F38" s="159">
        <f t="shared" si="3"/>
        <v>98.110000000000014</v>
      </c>
      <c r="G38" s="159">
        <f t="shared" si="3"/>
        <v>819</v>
      </c>
      <c r="H38" s="41">
        <f t="shared" ref="H38:W38" si="4">H37+H36+H33+H31+H30+H35+H34</f>
        <v>0.32</v>
      </c>
      <c r="I38" s="41">
        <f t="shared" si="4"/>
        <v>0.27</v>
      </c>
      <c r="J38" s="41">
        <f t="shared" si="4"/>
        <v>77.900000000000006</v>
      </c>
      <c r="K38" s="41">
        <f t="shared" si="4"/>
        <v>77.64</v>
      </c>
      <c r="L38" s="41">
        <f t="shared" si="4"/>
        <v>12.989999999999998</v>
      </c>
      <c r="M38" s="41">
        <f t="shared" si="4"/>
        <v>0.22</v>
      </c>
      <c r="N38" s="41">
        <f t="shared" si="4"/>
        <v>34.33</v>
      </c>
      <c r="O38" s="41">
        <f t="shared" si="4"/>
        <v>0.02</v>
      </c>
      <c r="P38" s="41">
        <f t="shared" si="4"/>
        <v>11.459999999999999</v>
      </c>
      <c r="Q38" s="41">
        <f t="shared" si="4"/>
        <v>352.78999999999996</v>
      </c>
      <c r="R38" s="41">
        <f t="shared" si="4"/>
        <v>382.24</v>
      </c>
      <c r="S38" s="41">
        <f t="shared" si="4"/>
        <v>34.04</v>
      </c>
      <c r="T38" s="41">
        <f t="shared" si="4"/>
        <v>2.0249999999999999</v>
      </c>
      <c r="U38" s="41">
        <f t="shared" si="4"/>
        <v>8.3999999999999991E-2</v>
      </c>
      <c r="V38" s="41">
        <f t="shared" si="4"/>
        <v>5.2</v>
      </c>
      <c r="W38" s="17">
        <f t="shared" si="4"/>
        <v>0</v>
      </c>
      <c r="X38" s="30"/>
    </row>
    <row r="39" spans="1:24" s="5" customFormat="1" ht="13.5" customHeight="1" x14ac:dyDescent="0.25">
      <c r="A39" s="160"/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1"/>
      <c r="W39" s="4"/>
    </row>
    <row r="40" spans="1:24" s="13" customFormat="1" ht="15" customHeight="1" x14ac:dyDescent="0.2">
      <c r="A40" s="162" t="s">
        <v>13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4"/>
      <c r="W40" s="129" t="s">
        <v>41</v>
      </c>
      <c r="X40" s="78"/>
    </row>
    <row r="41" spans="1:24" ht="30.75" customHeight="1" x14ac:dyDescent="0.25">
      <c r="A41" s="110" t="s">
        <v>1</v>
      </c>
      <c r="B41" s="110" t="s">
        <v>2</v>
      </c>
      <c r="C41" s="110" t="s">
        <v>66</v>
      </c>
      <c r="D41" s="145" t="s">
        <v>3</v>
      </c>
      <c r="E41" s="146"/>
      <c r="F41" s="147"/>
      <c r="G41" s="110" t="s">
        <v>21</v>
      </c>
      <c r="H41" s="165" t="s">
        <v>4</v>
      </c>
      <c r="I41" s="165"/>
      <c r="J41" s="165"/>
      <c r="K41" s="165" t="s">
        <v>8</v>
      </c>
      <c r="L41" s="166"/>
      <c r="M41" s="107" t="s">
        <v>27</v>
      </c>
      <c r="N41" s="108"/>
      <c r="O41" s="108"/>
      <c r="P41" s="109"/>
      <c r="Q41" s="107" t="s">
        <v>28</v>
      </c>
      <c r="R41" s="108"/>
      <c r="S41" s="108"/>
      <c r="T41" s="108"/>
      <c r="U41" s="108"/>
      <c r="V41" s="109"/>
      <c r="W41" s="130"/>
    </row>
    <row r="42" spans="1:24" ht="30" customHeight="1" x14ac:dyDescent="0.25">
      <c r="A42" s="111"/>
      <c r="B42" s="111"/>
      <c r="C42" s="111"/>
      <c r="D42" s="148" t="s">
        <v>67</v>
      </c>
      <c r="E42" s="87" t="s">
        <v>68</v>
      </c>
      <c r="F42" s="87" t="s">
        <v>69</v>
      </c>
      <c r="G42" s="111"/>
      <c r="H42" s="87" t="s">
        <v>5</v>
      </c>
      <c r="I42" s="87" t="s">
        <v>6</v>
      </c>
      <c r="J42" s="87" t="s">
        <v>7</v>
      </c>
      <c r="K42" s="87" t="s">
        <v>9</v>
      </c>
      <c r="L42" s="148" t="s">
        <v>10</v>
      </c>
      <c r="M42" s="39" t="s">
        <v>5</v>
      </c>
      <c r="N42" s="39" t="s">
        <v>7</v>
      </c>
      <c r="O42" s="39" t="s">
        <v>29</v>
      </c>
      <c r="P42" s="39" t="s">
        <v>30</v>
      </c>
      <c r="Q42" s="39" t="s">
        <v>9</v>
      </c>
      <c r="R42" s="39" t="s">
        <v>31</v>
      </c>
      <c r="S42" s="39" t="s">
        <v>32</v>
      </c>
      <c r="T42" s="39" t="s">
        <v>10</v>
      </c>
      <c r="U42" s="149" t="s">
        <v>39</v>
      </c>
      <c r="V42" s="149" t="s">
        <v>38</v>
      </c>
      <c r="W42" s="131"/>
    </row>
    <row r="43" spans="1:24" ht="30.75" customHeight="1" x14ac:dyDescent="0.25">
      <c r="A43" s="42">
        <v>122</v>
      </c>
      <c r="B43" s="36" t="s">
        <v>75</v>
      </c>
      <c r="C43" s="47">
        <v>250</v>
      </c>
      <c r="D43" s="47">
        <v>5.3</v>
      </c>
      <c r="E43" s="47">
        <v>8.8000000000000007</v>
      </c>
      <c r="F43" s="47">
        <v>20.5</v>
      </c>
      <c r="G43" s="49">
        <v>129</v>
      </c>
      <c r="H43" s="47"/>
      <c r="I43" s="47"/>
      <c r="J43" s="47"/>
      <c r="K43" s="47"/>
      <c r="L43" s="63"/>
      <c r="M43" s="40">
        <v>7.0000000000000007E-2</v>
      </c>
      <c r="N43" s="40">
        <v>5.86</v>
      </c>
      <c r="O43" s="40"/>
      <c r="P43" s="40">
        <v>0.05</v>
      </c>
      <c r="Q43" s="40">
        <v>121.04</v>
      </c>
      <c r="R43" s="40">
        <v>79.209999999999994</v>
      </c>
      <c r="S43" s="40">
        <v>17.170000000000002</v>
      </c>
      <c r="T43" s="40">
        <v>0.56999999999999995</v>
      </c>
      <c r="U43" s="79">
        <v>1.0999999999999999E-2</v>
      </c>
      <c r="V43" s="79"/>
      <c r="W43" s="4"/>
    </row>
    <row r="44" spans="1:24" ht="28.5" customHeight="1" x14ac:dyDescent="0.25">
      <c r="A44" s="42">
        <v>14</v>
      </c>
      <c r="B44" s="36" t="s">
        <v>70</v>
      </c>
      <c r="C44" s="42">
        <v>100</v>
      </c>
      <c r="D44" s="42">
        <v>0.8</v>
      </c>
      <c r="E44" s="42">
        <v>0.1</v>
      </c>
      <c r="F44" s="42">
        <v>2.8</v>
      </c>
      <c r="G44" s="42">
        <v>15</v>
      </c>
      <c r="H44" s="42"/>
      <c r="I44" s="42"/>
      <c r="J44" s="42"/>
      <c r="K44" s="42"/>
      <c r="L44" s="150"/>
      <c r="M44" s="40">
        <v>0.03</v>
      </c>
      <c r="N44" s="40">
        <v>0.03</v>
      </c>
      <c r="O44" s="40">
        <v>0.03</v>
      </c>
      <c r="P44" s="40">
        <v>0.1</v>
      </c>
      <c r="Q44" s="40">
        <v>36.590000000000003</v>
      </c>
      <c r="R44" s="40">
        <v>48</v>
      </c>
      <c r="S44" s="40"/>
      <c r="T44" s="40">
        <v>0.04</v>
      </c>
      <c r="U44" s="79">
        <v>1E-3</v>
      </c>
      <c r="V44" s="79"/>
      <c r="W44" s="4"/>
    </row>
    <row r="45" spans="1:24" ht="35.25" customHeight="1" x14ac:dyDescent="0.25">
      <c r="A45" s="42">
        <v>202</v>
      </c>
      <c r="B45" s="36" t="s">
        <v>22</v>
      </c>
      <c r="C45" s="47">
        <v>180</v>
      </c>
      <c r="D45" s="47">
        <v>7</v>
      </c>
      <c r="E45" s="47">
        <v>7.83</v>
      </c>
      <c r="F45" s="47">
        <v>24.8</v>
      </c>
      <c r="G45" s="47">
        <v>150</v>
      </c>
      <c r="H45" s="47"/>
      <c r="I45" s="47"/>
      <c r="J45" s="47"/>
      <c r="K45" s="47"/>
      <c r="L45" s="63"/>
      <c r="M45" s="40">
        <v>0.03</v>
      </c>
      <c r="N45" s="40">
        <v>0.08</v>
      </c>
      <c r="O45" s="40">
        <v>0.08</v>
      </c>
      <c r="P45" s="40">
        <v>4.13</v>
      </c>
      <c r="Q45" s="40">
        <v>21.22</v>
      </c>
      <c r="R45" s="40">
        <v>88.9</v>
      </c>
      <c r="S45" s="40">
        <v>3.52</v>
      </c>
      <c r="T45" s="40"/>
      <c r="U45" s="79">
        <v>1.2999999999999999E-2</v>
      </c>
      <c r="V45" s="79">
        <v>2.6</v>
      </c>
      <c r="W45" s="4"/>
    </row>
    <row r="46" spans="1:24" s="38" customFormat="1" ht="36.75" customHeight="1" x14ac:dyDescent="0.25">
      <c r="A46" s="42">
        <v>349</v>
      </c>
      <c r="B46" s="36" t="s">
        <v>52</v>
      </c>
      <c r="C46" s="47">
        <v>100</v>
      </c>
      <c r="D46" s="47">
        <v>3</v>
      </c>
      <c r="E46" s="47">
        <v>0.79</v>
      </c>
      <c r="F46" s="47">
        <v>4.25</v>
      </c>
      <c r="G46" s="47">
        <v>169</v>
      </c>
      <c r="H46" s="47">
        <v>0.09</v>
      </c>
      <c r="I46" s="47">
        <v>0.14000000000000001</v>
      </c>
      <c r="J46" s="47"/>
      <c r="K46" s="47">
        <v>14</v>
      </c>
      <c r="L46" s="63">
        <v>1.78</v>
      </c>
      <c r="M46" s="40">
        <v>0.03</v>
      </c>
      <c r="N46" s="40">
        <v>0.36</v>
      </c>
      <c r="O46" s="40"/>
      <c r="P46" s="40">
        <v>0.08</v>
      </c>
      <c r="Q46" s="40"/>
      <c r="R46" s="40">
        <v>107</v>
      </c>
      <c r="S46" s="40"/>
      <c r="T46" s="40">
        <v>0.78</v>
      </c>
      <c r="U46" s="79">
        <v>1.4999999999999999E-2</v>
      </c>
      <c r="V46" s="79">
        <v>4.21</v>
      </c>
      <c r="W46" s="79"/>
    </row>
    <row r="47" spans="1:24" s="38" customFormat="1" ht="21" customHeight="1" x14ac:dyDescent="0.25">
      <c r="A47" s="42" t="s">
        <v>35</v>
      </c>
      <c r="B47" s="156" t="s">
        <v>26</v>
      </c>
      <c r="C47" s="47">
        <v>100</v>
      </c>
      <c r="D47" s="47">
        <v>0.4</v>
      </c>
      <c r="E47" s="47">
        <v>0.4</v>
      </c>
      <c r="F47" s="47">
        <v>10.4</v>
      </c>
      <c r="G47" s="47">
        <v>45</v>
      </c>
      <c r="H47" s="47"/>
      <c r="I47" s="47"/>
      <c r="J47" s="47"/>
      <c r="K47" s="47"/>
      <c r="L47" s="63"/>
      <c r="M47" s="40">
        <v>0.03</v>
      </c>
      <c r="N47" s="40">
        <v>10</v>
      </c>
      <c r="O47" s="40">
        <v>5.0000000000000001E-3</v>
      </c>
      <c r="P47" s="40">
        <v>0.4</v>
      </c>
      <c r="Q47" s="40">
        <v>16</v>
      </c>
      <c r="R47" s="40">
        <v>11</v>
      </c>
      <c r="S47" s="40">
        <v>9</v>
      </c>
      <c r="T47" s="40">
        <v>3.78</v>
      </c>
      <c r="U47" s="79"/>
      <c r="V47" s="79"/>
      <c r="W47" s="4"/>
    </row>
    <row r="48" spans="1:24" ht="24.75" customHeight="1" x14ac:dyDescent="0.25">
      <c r="A48" s="42" t="s">
        <v>35</v>
      </c>
      <c r="B48" s="36" t="s">
        <v>63</v>
      </c>
      <c r="C48" s="47">
        <v>200</v>
      </c>
      <c r="D48" s="47">
        <v>0.06</v>
      </c>
      <c r="E48" s="47"/>
      <c r="F48" s="47">
        <v>10.71</v>
      </c>
      <c r="G48" s="47">
        <v>63</v>
      </c>
      <c r="H48" s="47"/>
      <c r="I48" s="47"/>
      <c r="J48" s="47">
        <v>0.05</v>
      </c>
      <c r="K48" s="47">
        <v>4.3499999999999996</v>
      </c>
      <c r="L48" s="63">
        <v>0.36</v>
      </c>
      <c r="M48" s="40">
        <v>0.01</v>
      </c>
      <c r="N48" s="40">
        <v>5</v>
      </c>
      <c r="O48" s="40"/>
      <c r="P48" s="40">
        <v>0.02</v>
      </c>
      <c r="Q48" s="40">
        <v>4.8600000000000003</v>
      </c>
      <c r="R48" s="40">
        <v>111</v>
      </c>
      <c r="S48" s="40">
        <v>1.36</v>
      </c>
      <c r="T48" s="40">
        <v>0.22</v>
      </c>
      <c r="U48" s="79"/>
      <c r="V48" s="79"/>
      <c r="W48" s="4"/>
    </row>
    <row r="49" spans="1:35" ht="24.75" customHeight="1" x14ac:dyDescent="0.25">
      <c r="A49" s="42" t="s">
        <v>35</v>
      </c>
      <c r="B49" s="36" t="s">
        <v>36</v>
      </c>
      <c r="C49" s="47">
        <v>28</v>
      </c>
      <c r="D49" s="47">
        <v>2.6</v>
      </c>
      <c r="E49" s="47">
        <v>0.2</v>
      </c>
      <c r="F49" s="47">
        <v>13.4</v>
      </c>
      <c r="G49" s="47">
        <v>74</v>
      </c>
      <c r="H49" s="47"/>
      <c r="I49" s="47"/>
      <c r="J49" s="47"/>
      <c r="K49" s="47"/>
      <c r="L49" s="63"/>
      <c r="M49" s="40">
        <v>0.01</v>
      </c>
      <c r="N49" s="40"/>
      <c r="O49" s="40"/>
      <c r="P49" s="40">
        <v>0.05</v>
      </c>
      <c r="Q49" s="40">
        <v>10</v>
      </c>
      <c r="R49" s="40">
        <v>32</v>
      </c>
      <c r="S49" s="40"/>
      <c r="T49" s="40">
        <v>0.25</v>
      </c>
      <c r="U49" s="79"/>
      <c r="V49" s="79"/>
      <c r="W49" s="4"/>
    </row>
    <row r="50" spans="1:35" ht="23.25" customHeight="1" x14ac:dyDescent="0.25">
      <c r="A50" s="42" t="s">
        <v>35</v>
      </c>
      <c r="B50" s="36" t="s">
        <v>37</v>
      </c>
      <c r="C50" s="47">
        <v>52.5</v>
      </c>
      <c r="D50" s="47">
        <v>4</v>
      </c>
      <c r="E50" s="47">
        <v>1</v>
      </c>
      <c r="F50" s="47">
        <v>20</v>
      </c>
      <c r="G50" s="47">
        <v>100</v>
      </c>
      <c r="H50" s="47">
        <v>0.18</v>
      </c>
      <c r="I50" s="47">
        <v>0.08</v>
      </c>
      <c r="J50" s="47"/>
      <c r="K50" s="47">
        <v>35</v>
      </c>
      <c r="L50" s="63">
        <v>3.9</v>
      </c>
      <c r="M50" s="40">
        <v>0.04</v>
      </c>
      <c r="N50" s="40"/>
      <c r="O50" s="40"/>
      <c r="P50" s="40">
        <v>0.05</v>
      </c>
      <c r="Q50" s="40">
        <v>20</v>
      </c>
      <c r="R50" s="40">
        <v>65</v>
      </c>
      <c r="S50" s="40"/>
      <c r="T50" s="40">
        <v>0.3</v>
      </c>
      <c r="U50" s="79"/>
      <c r="V50" s="79"/>
      <c r="W50" s="4"/>
    </row>
    <row r="51" spans="1:35" s="20" customFormat="1" ht="17.25" customHeight="1" x14ac:dyDescent="0.2">
      <c r="A51" s="157" t="s">
        <v>11</v>
      </c>
      <c r="B51" s="158"/>
      <c r="C51" s="159">
        <f>SUM(C43:C50)</f>
        <v>1010.5</v>
      </c>
      <c r="D51" s="159">
        <f t="shared" ref="D51:G51" si="5">SUM(D43:D50)</f>
        <v>23.16</v>
      </c>
      <c r="E51" s="159">
        <f t="shared" si="5"/>
        <v>19.119999999999997</v>
      </c>
      <c r="F51" s="159">
        <f t="shared" si="5"/>
        <v>106.86000000000001</v>
      </c>
      <c r="G51" s="159">
        <f t="shared" si="5"/>
        <v>745</v>
      </c>
      <c r="H51" s="41">
        <f t="shared" ref="H51:W51" si="6">H43+H45+H46+H48+H50+H44+H49+H47</f>
        <v>0.27</v>
      </c>
      <c r="I51" s="41">
        <f t="shared" si="6"/>
        <v>0.22000000000000003</v>
      </c>
      <c r="J51" s="41">
        <f t="shared" si="6"/>
        <v>0.05</v>
      </c>
      <c r="K51" s="41">
        <f t="shared" si="6"/>
        <v>53.35</v>
      </c>
      <c r="L51" s="41">
        <f t="shared" si="6"/>
        <v>6.04</v>
      </c>
      <c r="M51" s="41">
        <f t="shared" si="6"/>
        <v>0.25</v>
      </c>
      <c r="N51" s="41">
        <f t="shared" si="6"/>
        <v>21.33</v>
      </c>
      <c r="O51" s="88">
        <f t="shared" si="6"/>
        <v>0.115</v>
      </c>
      <c r="P51" s="41">
        <f t="shared" si="6"/>
        <v>4.879999999999999</v>
      </c>
      <c r="Q51" s="41">
        <f t="shared" si="6"/>
        <v>229.71</v>
      </c>
      <c r="R51" s="41">
        <f t="shared" si="6"/>
        <v>542.11</v>
      </c>
      <c r="S51" s="41">
        <f t="shared" si="6"/>
        <v>31.05</v>
      </c>
      <c r="T51" s="41">
        <f t="shared" si="6"/>
        <v>5.9399999999999995</v>
      </c>
      <c r="U51" s="41">
        <f t="shared" si="6"/>
        <v>0.04</v>
      </c>
      <c r="V51" s="41">
        <f t="shared" si="6"/>
        <v>6.8100000000000005</v>
      </c>
      <c r="W51" s="17">
        <f t="shared" si="6"/>
        <v>0</v>
      </c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</row>
    <row r="52" spans="1:35" s="14" customFormat="1" ht="13.5" customHeight="1" x14ac:dyDescent="0.25">
      <c r="A52" s="160"/>
      <c r="B52" s="160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1"/>
      <c r="W52" s="4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s="15" customFormat="1" ht="15" customHeight="1" x14ac:dyDescent="0.2">
      <c r="A53" s="145" t="s">
        <v>20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7"/>
      <c r="W53" s="129" t="s">
        <v>41</v>
      </c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</row>
    <row r="54" spans="1:35" s="7" customFormat="1" ht="29.25" customHeight="1" x14ac:dyDescent="0.2">
      <c r="A54" s="110" t="s">
        <v>1</v>
      </c>
      <c r="B54" s="110" t="s">
        <v>2</v>
      </c>
      <c r="C54" s="110" t="s">
        <v>66</v>
      </c>
      <c r="D54" s="145" t="s">
        <v>3</v>
      </c>
      <c r="E54" s="146"/>
      <c r="F54" s="147"/>
      <c r="G54" s="110" t="s">
        <v>21</v>
      </c>
      <c r="H54" s="155" t="s">
        <v>4</v>
      </c>
      <c r="I54" s="155"/>
      <c r="J54" s="155"/>
      <c r="K54" s="155" t="s">
        <v>8</v>
      </c>
      <c r="L54" s="145"/>
      <c r="M54" s="107" t="s">
        <v>27</v>
      </c>
      <c r="N54" s="108"/>
      <c r="O54" s="108"/>
      <c r="P54" s="109"/>
      <c r="Q54" s="107" t="s">
        <v>28</v>
      </c>
      <c r="R54" s="108"/>
      <c r="S54" s="108"/>
      <c r="T54" s="108"/>
      <c r="U54" s="108"/>
      <c r="V54" s="109"/>
      <c r="W54" s="130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</row>
    <row r="55" spans="1:35" s="7" customFormat="1" ht="28.5" customHeight="1" x14ac:dyDescent="0.2">
      <c r="A55" s="111"/>
      <c r="B55" s="111"/>
      <c r="C55" s="111"/>
      <c r="D55" s="148" t="s">
        <v>67</v>
      </c>
      <c r="E55" s="87" t="s">
        <v>68</v>
      </c>
      <c r="F55" s="87" t="s">
        <v>69</v>
      </c>
      <c r="G55" s="111"/>
      <c r="H55" s="87" t="s">
        <v>5</v>
      </c>
      <c r="I55" s="87" t="s">
        <v>6</v>
      </c>
      <c r="J55" s="87" t="s">
        <v>7</v>
      </c>
      <c r="K55" s="87" t="s">
        <v>9</v>
      </c>
      <c r="L55" s="148" t="s">
        <v>10</v>
      </c>
      <c r="M55" s="39" t="s">
        <v>5</v>
      </c>
      <c r="N55" s="39" t="s">
        <v>7</v>
      </c>
      <c r="O55" s="39" t="s">
        <v>29</v>
      </c>
      <c r="P55" s="39" t="s">
        <v>30</v>
      </c>
      <c r="Q55" s="39" t="s">
        <v>9</v>
      </c>
      <c r="R55" s="39" t="s">
        <v>31</v>
      </c>
      <c r="S55" s="39" t="s">
        <v>32</v>
      </c>
      <c r="T55" s="39" t="s">
        <v>10</v>
      </c>
      <c r="U55" s="149" t="s">
        <v>39</v>
      </c>
      <c r="V55" s="149" t="s">
        <v>38</v>
      </c>
      <c r="W55" s="131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</row>
    <row r="56" spans="1:35" ht="32.25" customHeight="1" x14ac:dyDescent="0.25">
      <c r="A56" s="42" t="s">
        <v>91</v>
      </c>
      <c r="B56" s="36" t="s">
        <v>80</v>
      </c>
      <c r="C56" s="42">
        <v>60</v>
      </c>
      <c r="D56" s="42">
        <v>2</v>
      </c>
      <c r="E56" s="42">
        <v>6.7</v>
      </c>
      <c r="F56" s="42">
        <v>8.83</v>
      </c>
      <c r="G56" s="42">
        <v>104</v>
      </c>
      <c r="H56" s="42"/>
      <c r="I56" s="42"/>
      <c r="J56" s="42"/>
      <c r="K56" s="42"/>
      <c r="L56" s="150"/>
      <c r="M56" s="40">
        <v>0.03</v>
      </c>
      <c r="N56" s="40">
        <v>0.03</v>
      </c>
      <c r="O56" s="40">
        <v>0.03</v>
      </c>
      <c r="P56" s="40">
        <v>0.1</v>
      </c>
      <c r="Q56" s="40">
        <v>36.590000000000003</v>
      </c>
      <c r="R56" s="40">
        <v>54</v>
      </c>
      <c r="S56" s="40">
        <v>66.63</v>
      </c>
      <c r="T56" s="40">
        <v>5.3999999999999999E-2</v>
      </c>
      <c r="U56" s="79">
        <v>1E-3</v>
      </c>
      <c r="V56" s="79"/>
      <c r="W56" s="4"/>
    </row>
    <row r="57" spans="1:35" ht="30" customHeight="1" x14ac:dyDescent="0.25">
      <c r="A57" s="42">
        <v>110</v>
      </c>
      <c r="B57" s="36" t="s">
        <v>54</v>
      </c>
      <c r="C57" s="47">
        <v>250</v>
      </c>
      <c r="D57" s="47">
        <v>2.8</v>
      </c>
      <c r="E57" s="47">
        <v>7.1</v>
      </c>
      <c r="F57" s="47">
        <v>11.5</v>
      </c>
      <c r="G57" s="47">
        <v>132</v>
      </c>
      <c r="H57" s="47"/>
      <c r="I57" s="47"/>
      <c r="J57" s="47"/>
      <c r="K57" s="47"/>
      <c r="L57" s="63"/>
      <c r="M57" s="40">
        <v>7.0000000000000007E-2</v>
      </c>
      <c r="N57" s="40">
        <v>5.86</v>
      </c>
      <c r="O57" s="40"/>
      <c r="P57" s="40">
        <v>0.05</v>
      </c>
      <c r="Q57" s="40">
        <v>121.04</v>
      </c>
      <c r="R57" s="40">
        <v>80</v>
      </c>
      <c r="S57" s="40">
        <v>17.170000000000002</v>
      </c>
      <c r="T57" s="40">
        <v>0.56999999999999995</v>
      </c>
      <c r="U57" s="79">
        <v>1.0999999999999999E-2</v>
      </c>
      <c r="V57" s="79"/>
      <c r="W57" s="4"/>
    </row>
    <row r="58" spans="1:35" ht="24" customHeight="1" x14ac:dyDescent="0.25">
      <c r="A58" s="48">
        <v>256</v>
      </c>
      <c r="B58" s="156" t="s">
        <v>23</v>
      </c>
      <c r="C58" s="48">
        <v>180</v>
      </c>
      <c r="D58" s="48">
        <v>7.38</v>
      </c>
      <c r="E58" s="48">
        <v>8.4</v>
      </c>
      <c r="F58" s="48">
        <v>45.2</v>
      </c>
      <c r="G58" s="48">
        <v>194</v>
      </c>
      <c r="H58" s="48">
        <v>2.94</v>
      </c>
      <c r="I58" s="48">
        <v>0.05</v>
      </c>
      <c r="J58" s="48"/>
      <c r="K58" s="48">
        <v>17</v>
      </c>
      <c r="L58" s="167">
        <v>1.42</v>
      </c>
      <c r="M58" s="40"/>
      <c r="N58" s="40"/>
      <c r="O58" s="40"/>
      <c r="P58" s="40"/>
      <c r="Q58" s="40"/>
      <c r="R58" s="40">
        <v>46</v>
      </c>
      <c r="S58" s="40"/>
      <c r="T58" s="40"/>
      <c r="U58" s="79">
        <v>1.2999999999999999E-2</v>
      </c>
      <c r="V58" s="79"/>
      <c r="W58" s="4"/>
    </row>
    <row r="59" spans="1:35" ht="21" customHeight="1" x14ac:dyDescent="0.25">
      <c r="A59" s="42">
        <v>339</v>
      </c>
      <c r="B59" s="36" t="s">
        <v>45</v>
      </c>
      <c r="C59" s="47">
        <v>100</v>
      </c>
      <c r="D59" s="47">
        <v>6</v>
      </c>
      <c r="E59" s="47">
        <v>3.9</v>
      </c>
      <c r="F59" s="47"/>
      <c r="G59" s="47">
        <v>159</v>
      </c>
      <c r="H59" s="47">
        <v>0.06</v>
      </c>
      <c r="I59" s="47">
        <v>0.12</v>
      </c>
      <c r="J59" s="47"/>
      <c r="K59" s="47">
        <v>15.12</v>
      </c>
      <c r="L59" s="63">
        <v>2.06</v>
      </c>
      <c r="M59" s="40">
        <v>0.05</v>
      </c>
      <c r="N59" s="40"/>
      <c r="O59" s="40"/>
      <c r="P59" s="40"/>
      <c r="Q59" s="40">
        <v>7.82</v>
      </c>
      <c r="R59" s="40">
        <v>39</v>
      </c>
      <c r="S59" s="40"/>
      <c r="T59" s="40">
        <v>1.48</v>
      </c>
      <c r="U59" s="79"/>
      <c r="V59" s="79"/>
      <c r="W59" s="4"/>
    </row>
    <row r="60" spans="1:35" ht="21.75" customHeight="1" x14ac:dyDescent="0.25">
      <c r="A60" s="42">
        <v>486</v>
      </c>
      <c r="B60" s="36" t="s">
        <v>76</v>
      </c>
      <c r="C60" s="47">
        <v>200</v>
      </c>
      <c r="D60" s="47">
        <v>0.56000000000000005</v>
      </c>
      <c r="E60" s="47"/>
      <c r="F60" s="47">
        <v>17.8</v>
      </c>
      <c r="G60" s="47">
        <v>112</v>
      </c>
      <c r="H60" s="47"/>
      <c r="I60" s="47"/>
      <c r="J60" s="47"/>
      <c r="K60" s="47"/>
      <c r="L60" s="63"/>
      <c r="M60" s="40">
        <v>0.01</v>
      </c>
      <c r="N60" s="40">
        <v>5</v>
      </c>
      <c r="O60" s="40"/>
      <c r="P60" s="40">
        <v>0.02</v>
      </c>
      <c r="Q60" s="40">
        <v>56.37</v>
      </c>
      <c r="R60" s="40">
        <v>40</v>
      </c>
      <c r="S60" s="40"/>
      <c r="T60" s="40">
        <v>0.34</v>
      </c>
      <c r="U60" s="79"/>
      <c r="V60" s="79"/>
      <c r="W60" s="4">
        <v>5</v>
      </c>
    </row>
    <row r="61" spans="1:35" ht="26.25" customHeight="1" x14ac:dyDescent="0.25">
      <c r="A61" s="42" t="s">
        <v>35</v>
      </c>
      <c r="B61" s="36" t="s">
        <v>36</v>
      </c>
      <c r="C61" s="47">
        <v>28</v>
      </c>
      <c r="D61" s="47">
        <v>2.6</v>
      </c>
      <c r="E61" s="47">
        <v>0.2</v>
      </c>
      <c r="F61" s="47">
        <v>13.4</v>
      </c>
      <c r="G61" s="47">
        <v>74</v>
      </c>
      <c r="H61" s="47"/>
      <c r="I61" s="47"/>
      <c r="J61" s="47"/>
      <c r="K61" s="47"/>
      <c r="L61" s="63"/>
      <c r="M61" s="40">
        <v>0.01</v>
      </c>
      <c r="N61" s="40"/>
      <c r="O61" s="40"/>
      <c r="P61" s="40">
        <v>0.05</v>
      </c>
      <c r="Q61" s="40">
        <v>10</v>
      </c>
      <c r="R61" s="40">
        <v>32</v>
      </c>
      <c r="S61" s="40"/>
      <c r="T61" s="40">
        <v>0.25</v>
      </c>
      <c r="U61" s="79"/>
      <c r="V61" s="79"/>
      <c r="W61" s="4"/>
    </row>
    <row r="62" spans="1:35" ht="19.5" customHeight="1" x14ac:dyDescent="0.25">
      <c r="A62" s="42" t="s">
        <v>35</v>
      </c>
      <c r="B62" s="36" t="s">
        <v>37</v>
      </c>
      <c r="C62" s="47">
        <v>52.5</v>
      </c>
      <c r="D62" s="47">
        <v>4</v>
      </c>
      <c r="E62" s="47">
        <v>1</v>
      </c>
      <c r="F62" s="47">
        <v>20</v>
      </c>
      <c r="G62" s="47">
        <v>100</v>
      </c>
      <c r="H62" s="47">
        <v>0.18</v>
      </c>
      <c r="I62" s="47">
        <v>0.08</v>
      </c>
      <c r="J62" s="47"/>
      <c r="K62" s="47">
        <v>35</v>
      </c>
      <c r="L62" s="63">
        <v>3.9</v>
      </c>
      <c r="M62" s="40">
        <v>0.04</v>
      </c>
      <c r="N62" s="40"/>
      <c r="O62" s="40"/>
      <c r="P62" s="40">
        <v>0.05</v>
      </c>
      <c r="Q62" s="40">
        <v>20</v>
      </c>
      <c r="R62" s="40">
        <v>65</v>
      </c>
      <c r="S62" s="40"/>
      <c r="T62" s="40">
        <v>0.3</v>
      </c>
      <c r="U62" s="79"/>
      <c r="V62" s="79"/>
      <c r="W62" s="4"/>
    </row>
    <row r="63" spans="1:35" s="22" customFormat="1" ht="22.5" customHeight="1" x14ac:dyDescent="0.2">
      <c r="A63" s="157" t="s">
        <v>11</v>
      </c>
      <c r="B63" s="158"/>
      <c r="C63" s="159">
        <f>SUM(C56:C62)</f>
        <v>870.5</v>
      </c>
      <c r="D63" s="159">
        <f t="shared" ref="D63:G63" si="7">SUM(D56:D62)</f>
        <v>25.34</v>
      </c>
      <c r="E63" s="159">
        <f t="shared" si="7"/>
        <v>27.3</v>
      </c>
      <c r="F63" s="159">
        <f t="shared" si="7"/>
        <v>116.73</v>
      </c>
      <c r="G63" s="159">
        <f t="shared" si="7"/>
        <v>875</v>
      </c>
      <c r="H63" s="43">
        <f t="shared" ref="H63:W63" si="8">H62+H60+H59+H58+H57+H56+H61</f>
        <v>3.1799999999999997</v>
      </c>
      <c r="I63" s="43">
        <f t="shared" si="8"/>
        <v>0.25</v>
      </c>
      <c r="J63" s="43">
        <f t="shared" si="8"/>
        <v>0</v>
      </c>
      <c r="K63" s="43">
        <f t="shared" si="8"/>
        <v>67.12</v>
      </c>
      <c r="L63" s="43">
        <f t="shared" si="8"/>
        <v>7.38</v>
      </c>
      <c r="M63" s="43">
        <f t="shared" si="8"/>
        <v>0.21000000000000002</v>
      </c>
      <c r="N63" s="43">
        <f t="shared" si="8"/>
        <v>10.889999999999999</v>
      </c>
      <c r="O63" s="43">
        <f t="shared" si="8"/>
        <v>0.03</v>
      </c>
      <c r="P63" s="43">
        <f t="shared" si="8"/>
        <v>0.27</v>
      </c>
      <c r="Q63" s="43">
        <f t="shared" si="8"/>
        <v>251.82000000000002</v>
      </c>
      <c r="R63" s="43">
        <f t="shared" si="8"/>
        <v>356</v>
      </c>
      <c r="S63" s="43">
        <f t="shared" si="8"/>
        <v>83.8</v>
      </c>
      <c r="T63" s="43">
        <f t="shared" si="8"/>
        <v>2.9939999999999998</v>
      </c>
      <c r="U63" s="43">
        <f t="shared" si="8"/>
        <v>2.5000000000000001E-2</v>
      </c>
      <c r="V63" s="43">
        <f t="shared" si="8"/>
        <v>0</v>
      </c>
      <c r="W63" s="21">
        <f t="shared" si="8"/>
        <v>5</v>
      </c>
    </row>
    <row r="64" spans="1:35" s="5" customFormat="1" ht="13.5" customHeight="1" x14ac:dyDescent="0.25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9"/>
      <c r="W64" s="4"/>
    </row>
    <row r="65" spans="1:31" s="15" customFormat="1" ht="15" customHeight="1" x14ac:dyDescent="0.2">
      <c r="A65" s="170" t="s">
        <v>14</v>
      </c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2"/>
      <c r="W65" s="129" t="s">
        <v>41</v>
      </c>
      <c r="X65" s="28"/>
      <c r="Y65" s="28"/>
      <c r="Z65" s="28"/>
      <c r="AA65" s="28"/>
      <c r="AB65" s="29"/>
    </row>
    <row r="66" spans="1:31" s="7" customFormat="1" ht="36" customHeight="1" x14ac:dyDescent="0.2">
      <c r="A66" s="110" t="s">
        <v>1</v>
      </c>
      <c r="B66" s="110" t="s">
        <v>2</v>
      </c>
      <c r="C66" s="110" t="s">
        <v>66</v>
      </c>
      <c r="D66" s="145" t="s">
        <v>3</v>
      </c>
      <c r="E66" s="146"/>
      <c r="F66" s="147"/>
      <c r="G66" s="110" t="s">
        <v>21</v>
      </c>
      <c r="H66" s="155" t="s">
        <v>4</v>
      </c>
      <c r="I66" s="155"/>
      <c r="J66" s="155"/>
      <c r="K66" s="155" t="s">
        <v>8</v>
      </c>
      <c r="L66" s="145"/>
      <c r="M66" s="107" t="s">
        <v>27</v>
      </c>
      <c r="N66" s="108"/>
      <c r="O66" s="108"/>
      <c r="P66" s="109"/>
      <c r="Q66" s="107" t="s">
        <v>28</v>
      </c>
      <c r="R66" s="108"/>
      <c r="S66" s="108"/>
      <c r="T66" s="108"/>
      <c r="U66" s="108"/>
      <c r="V66" s="109"/>
      <c r="W66" s="130"/>
      <c r="X66" s="28"/>
      <c r="Y66" s="28"/>
      <c r="Z66" s="28"/>
      <c r="AA66" s="28"/>
    </row>
    <row r="67" spans="1:31" s="7" customFormat="1" ht="27.75" customHeight="1" x14ac:dyDescent="0.2">
      <c r="A67" s="111"/>
      <c r="B67" s="111"/>
      <c r="C67" s="111"/>
      <c r="D67" s="148" t="s">
        <v>67</v>
      </c>
      <c r="E67" s="87" t="s">
        <v>68</v>
      </c>
      <c r="F67" s="87" t="s">
        <v>69</v>
      </c>
      <c r="G67" s="111"/>
      <c r="H67" s="87" t="s">
        <v>5</v>
      </c>
      <c r="I67" s="87" t="s">
        <v>6</v>
      </c>
      <c r="J67" s="87" t="s">
        <v>7</v>
      </c>
      <c r="K67" s="87" t="s">
        <v>9</v>
      </c>
      <c r="L67" s="148" t="s">
        <v>10</v>
      </c>
      <c r="M67" s="39" t="s">
        <v>5</v>
      </c>
      <c r="N67" s="39" t="s">
        <v>7</v>
      </c>
      <c r="O67" s="39" t="s">
        <v>29</v>
      </c>
      <c r="P67" s="39" t="s">
        <v>30</v>
      </c>
      <c r="Q67" s="39" t="s">
        <v>9</v>
      </c>
      <c r="R67" s="39" t="s">
        <v>31</v>
      </c>
      <c r="S67" s="39" t="s">
        <v>32</v>
      </c>
      <c r="T67" s="39" t="s">
        <v>10</v>
      </c>
      <c r="U67" s="149" t="s">
        <v>39</v>
      </c>
      <c r="V67" s="149" t="s">
        <v>38</v>
      </c>
      <c r="W67" s="131"/>
    </row>
    <row r="68" spans="1:31" ht="29.25" customHeight="1" x14ac:dyDescent="0.25">
      <c r="A68" s="42">
        <v>123</v>
      </c>
      <c r="B68" s="36" t="s">
        <v>60</v>
      </c>
      <c r="C68" s="47">
        <v>250</v>
      </c>
      <c r="D68" s="47">
        <v>9.6</v>
      </c>
      <c r="E68" s="47">
        <v>6.5</v>
      </c>
      <c r="F68" s="47">
        <v>30.2</v>
      </c>
      <c r="G68" s="47">
        <v>174</v>
      </c>
      <c r="H68" s="47"/>
      <c r="I68" s="47"/>
      <c r="J68" s="47"/>
      <c r="K68" s="47"/>
      <c r="L68" s="63"/>
      <c r="M68" s="40">
        <v>1.0999999999999999E-2</v>
      </c>
      <c r="N68" s="40"/>
      <c r="O68" s="40"/>
      <c r="P68" s="40">
        <v>0.02</v>
      </c>
      <c r="Q68" s="40">
        <v>114.9</v>
      </c>
      <c r="R68" s="40">
        <v>101</v>
      </c>
      <c r="S68" s="40"/>
      <c r="T68" s="40">
        <v>0.95</v>
      </c>
      <c r="U68" s="79">
        <v>1.0999999999999999E-2</v>
      </c>
      <c r="V68" s="79">
        <v>2.5</v>
      </c>
      <c r="W68" s="4"/>
    </row>
    <row r="69" spans="1:31" ht="23.25" customHeight="1" x14ac:dyDescent="0.25">
      <c r="A69" s="42">
        <v>2</v>
      </c>
      <c r="B69" s="36" t="s">
        <v>53</v>
      </c>
      <c r="C69" s="42">
        <v>60</v>
      </c>
      <c r="D69" s="42">
        <v>4.5</v>
      </c>
      <c r="E69" s="42">
        <v>7.3</v>
      </c>
      <c r="F69" s="42">
        <v>6.3</v>
      </c>
      <c r="G69" s="42">
        <v>120</v>
      </c>
      <c r="H69" s="42"/>
      <c r="I69" s="42"/>
      <c r="J69" s="42"/>
      <c r="K69" s="42"/>
      <c r="L69" s="150"/>
      <c r="M69" s="40">
        <v>0.05</v>
      </c>
      <c r="N69" s="40">
        <v>5.7</v>
      </c>
      <c r="O69" s="40"/>
      <c r="P69" s="40">
        <v>0.01</v>
      </c>
      <c r="Q69" s="40">
        <v>84.4</v>
      </c>
      <c r="R69" s="40">
        <v>68</v>
      </c>
      <c r="S69" s="40">
        <v>16.8</v>
      </c>
      <c r="T69" s="40">
        <v>0.05</v>
      </c>
      <c r="U69" s="79">
        <v>1E-3</v>
      </c>
      <c r="V69" s="79"/>
      <c r="W69" s="4"/>
    </row>
    <row r="70" spans="1:31" ht="23.25" customHeight="1" x14ac:dyDescent="0.25">
      <c r="A70" s="42">
        <v>385</v>
      </c>
      <c r="B70" s="36" t="s">
        <v>61</v>
      </c>
      <c r="C70" s="42">
        <v>180</v>
      </c>
      <c r="D70" s="42">
        <v>5.0199999999999996</v>
      </c>
      <c r="E70" s="42">
        <v>7.24</v>
      </c>
      <c r="F70" s="42">
        <v>51.8</v>
      </c>
      <c r="G70" s="42">
        <v>150</v>
      </c>
      <c r="H70" s="42"/>
      <c r="I70" s="42"/>
      <c r="J70" s="42"/>
      <c r="K70" s="42"/>
      <c r="L70" s="150"/>
      <c r="M70" s="40"/>
      <c r="N70" s="40"/>
      <c r="O70" s="40"/>
      <c r="P70" s="40"/>
      <c r="Q70" s="40"/>
      <c r="R70" s="40"/>
      <c r="S70" s="40"/>
      <c r="T70" s="40"/>
      <c r="U70" s="79"/>
      <c r="V70" s="79"/>
      <c r="W70" s="4"/>
    </row>
    <row r="71" spans="1:31" ht="37.5" customHeight="1" x14ac:dyDescent="0.25">
      <c r="A71" s="47">
        <v>374</v>
      </c>
      <c r="B71" s="36" t="s">
        <v>89</v>
      </c>
      <c r="C71" s="47">
        <v>100</v>
      </c>
      <c r="D71" s="47">
        <v>5.42</v>
      </c>
      <c r="E71" s="47">
        <v>5.5</v>
      </c>
      <c r="F71" s="47">
        <v>3.1</v>
      </c>
      <c r="G71" s="47">
        <v>216</v>
      </c>
      <c r="H71" s="47">
        <v>0.22</v>
      </c>
      <c r="I71" s="47">
        <v>0.32</v>
      </c>
      <c r="J71" s="47">
        <v>10.6</v>
      </c>
      <c r="K71" s="47">
        <v>36.200000000000003</v>
      </c>
      <c r="L71" s="63">
        <v>5.6</v>
      </c>
      <c r="M71" s="40">
        <v>0.01</v>
      </c>
      <c r="N71" s="42">
        <v>0.9</v>
      </c>
      <c r="O71" s="42">
        <v>0.02</v>
      </c>
      <c r="P71" s="47">
        <v>0.2</v>
      </c>
      <c r="Q71" s="47">
        <v>180.8</v>
      </c>
      <c r="R71" s="47">
        <v>82.4</v>
      </c>
      <c r="S71" s="47">
        <v>39.04</v>
      </c>
      <c r="T71" s="47">
        <v>0.72</v>
      </c>
      <c r="U71" s="79">
        <v>1.2999999999999999E-2</v>
      </c>
      <c r="V71" s="79"/>
      <c r="W71" s="4"/>
    </row>
    <row r="72" spans="1:31" ht="23.25" customHeight="1" x14ac:dyDescent="0.25">
      <c r="A72" s="42">
        <v>459</v>
      </c>
      <c r="B72" s="36" t="s">
        <v>77</v>
      </c>
      <c r="C72" s="47">
        <v>200</v>
      </c>
      <c r="D72" s="47">
        <v>0.68</v>
      </c>
      <c r="E72" s="47"/>
      <c r="F72" s="47">
        <v>23.05</v>
      </c>
      <c r="G72" s="47">
        <v>95</v>
      </c>
      <c r="H72" s="47"/>
      <c r="I72" s="47">
        <v>0.01</v>
      </c>
      <c r="J72" s="47">
        <v>60</v>
      </c>
      <c r="K72" s="47">
        <v>5.44</v>
      </c>
      <c r="L72" s="63">
        <v>4.79</v>
      </c>
      <c r="M72" s="40">
        <v>0.01</v>
      </c>
      <c r="N72" s="40">
        <v>0.4</v>
      </c>
      <c r="O72" s="40"/>
      <c r="P72" s="40">
        <v>0.02</v>
      </c>
      <c r="Q72" s="40">
        <v>20</v>
      </c>
      <c r="R72" s="40">
        <v>8</v>
      </c>
      <c r="S72" s="40"/>
      <c r="T72" s="40">
        <v>0.34</v>
      </c>
      <c r="U72" s="79"/>
      <c r="V72" s="79"/>
      <c r="W72" s="4"/>
    </row>
    <row r="73" spans="1:31" ht="23.25" customHeight="1" x14ac:dyDescent="0.25">
      <c r="A73" s="42" t="s">
        <v>35</v>
      </c>
      <c r="B73" s="156" t="s">
        <v>26</v>
      </c>
      <c r="C73" s="47">
        <v>100</v>
      </c>
      <c r="D73" s="47">
        <v>0.4</v>
      </c>
      <c r="E73" s="47">
        <v>0.4</v>
      </c>
      <c r="F73" s="47">
        <v>10.4</v>
      </c>
      <c r="G73" s="47">
        <v>45</v>
      </c>
      <c r="H73" s="47"/>
      <c r="I73" s="47"/>
      <c r="J73" s="47"/>
      <c r="K73" s="47"/>
      <c r="L73" s="63"/>
      <c r="M73" s="40">
        <v>0.03</v>
      </c>
      <c r="N73" s="40">
        <v>10</v>
      </c>
      <c r="O73" s="40">
        <v>5.0000000000000001E-3</v>
      </c>
      <c r="P73" s="40">
        <v>0.4</v>
      </c>
      <c r="Q73" s="40">
        <v>16</v>
      </c>
      <c r="R73" s="40">
        <v>11</v>
      </c>
      <c r="S73" s="40">
        <v>9</v>
      </c>
      <c r="T73" s="40">
        <v>3.78</v>
      </c>
      <c r="U73" s="79"/>
      <c r="V73" s="79"/>
      <c r="W73" s="4"/>
    </row>
    <row r="74" spans="1:31" ht="23.25" customHeight="1" x14ac:dyDescent="0.25">
      <c r="A74" s="42" t="s">
        <v>35</v>
      </c>
      <c r="B74" s="36" t="s">
        <v>36</v>
      </c>
      <c r="C74" s="47">
        <v>28</v>
      </c>
      <c r="D74" s="47">
        <v>2.6</v>
      </c>
      <c r="E74" s="47">
        <v>0.2</v>
      </c>
      <c r="F74" s="47">
        <v>13.4</v>
      </c>
      <c r="G74" s="47">
        <v>74</v>
      </c>
      <c r="H74" s="47"/>
      <c r="I74" s="47"/>
      <c r="J74" s="47"/>
      <c r="K74" s="47"/>
      <c r="L74" s="63"/>
      <c r="M74" s="40">
        <v>0.01</v>
      </c>
      <c r="N74" s="40"/>
      <c r="O74" s="40"/>
      <c r="P74" s="40">
        <v>0.05</v>
      </c>
      <c r="Q74" s="40">
        <v>10</v>
      </c>
      <c r="R74" s="40">
        <v>32</v>
      </c>
      <c r="S74" s="40"/>
      <c r="T74" s="40">
        <v>0.25</v>
      </c>
      <c r="U74" s="79"/>
      <c r="V74" s="79"/>
      <c r="W74" s="4"/>
    </row>
    <row r="75" spans="1:31" ht="15" customHeight="1" x14ac:dyDescent="0.25">
      <c r="A75" s="42" t="s">
        <v>35</v>
      </c>
      <c r="B75" s="36" t="s">
        <v>37</v>
      </c>
      <c r="C75" s="47">
        <v>52.5</v>
      </c>
      <c r="D75" s="47">
        <v>4</v>
      </c>
      <c r="E75" s="47">
        <v>1</v>
      </c>
      <c r="F75" s="47">
        <v>20</v>
      </c>
      <c r="G75" s="47">
        <v>100</v>
      </c>
      <c r="H75" s="47">
        <v>0.18</v>
      </c>
      <c r="I75" s="47">
        <v>0.08</v>
      </c>
      <c r="J75" s="47"/>
      <c r="K75" s="47">
        <v>35</v>
      </c>
      <c r="L75" s="63">
        <v>3.9</v>
      </c>
      <c r="M75" s="40">
        <v>0.04</v>
      </c>
      <c r="N75" s="40"/>
      <c r="O75" s="40"/>
      <c r="P75" s="40">
        <v>0.05</v>
      </c>
      <c r="Q75" s="40">
        <v>20</v>
      </c>
      <c r="R75" s="40">
        <v>65</v>
      </c>
      <c r="S75" s="40"/>
      <c r="T75" s="40">
        <v>0.3</v>
      </c>
      <c r="U75" s="79"/>
      <c r="V75" s="79"/>
      <c r="W75" s="4"/>
    </row>
    <row r="76" spans="1:31" s="20" customFormat="1" ht="18.75" customHeight="1" x14ac:dyDescent="0.2">
      <c r="A76" s="157" t="s">
        <v>11</v>
      </c>
      <c r="B76" s="158"/>
      <c r="C76" s="159">
        <f>SUM(C68:C75)</f>
        <v>970.5</v>
      </c>
      <c r="D76" s="159">
        <f t="shared" ref="D76:G76" si="9">SUM(D68:D75)</f>
        <v>32.22</v>
      </c>
      <c r="E76" s="159">
        <f t="shared" si="9"/>
        <v>28.139999999999997</v>
      </c>
      <c r="F76" s="159">
        <f t="shared" si="9"/>
        <v>158.25</v>
      </c>
      <c r="G76" s="159">
        <f t="shared" si="9"/>
        <v>974</v>
      </c>
      <c r="H76" s="41">
        <f t="shared" ref="H76:W76" si="10">H75+H72+H71+H68+H73+H69+H74</f>
        <v>0.4</v>
      </c>
      <c r="I76" s="41">
        <f t="shared" si="10"/>
        <v>0.41000000000000003</v>
      </c>
      <c r="J76" s="41">
        <f t="shared" si="10"/>
        <v>70.599999999999994</v>
      </c>
      <c r="K76" s="41">
        <f t="shared" si="10"/>
        <v>76.64</v>
      </c>
      <c r="L76" s="41">
        <f t="shared" si="10"/>
        <v>14.29</v>
      </c>
      <c r="M76" s="41">
        <f t="shared" si="10"/>
        <v>0.16100000000000003</v>
      </c>
      <c r="N76" s="41">
        <f t="shared" si="10"/>
        <v>17</v>
      </c>
      <c r="O76" s="88">
        <f t="shared" si="10"/>
        <v>2.5000000000000001E-2</v>
      </c>
      <c r="P76" s="41">
        <f t="shared" si="10"/>
        <v>0.75000000000000011</v>
      </c>
      <c r="Q76" s="41">
        <f t="shared" si="10"/>
        <v>446.1</v>
      </c>
      <c r="R76" s="41">
        <f t="shared" si="10"/>
        <v>367.4</v>
      </c>
      <c r="S76" s="41">
        <f t="shared" si="10"/>
        <v>64.84</v>
      </c>
      <c r="T76" s="41">
        <f t="shared" si="10"/>
        <v>6.39</v>
      </c>
      <c r="U76" s="41">
        <f t="shared" si="10"/>
        <v>2.5000000000000001E-2</v>
      </c>
      <c r="V76" s="41">
        <f t="shared" si="10"/>
        <v>2.5</v>
      </c>
      <c r="W76" s="17">
        <f t="shared" si="10"/>
        <v>0</v>
      </c>
      <c r="X76" s="26"/>
      <c r="Y76" s="26"/>
      <c r="Z76" s="26"/>
      <c r="AA76" s="26"/>
      <c r="AB76" s="26"/>
      <c r="AC76" s="26"/>
      <c r="AD76" s="26"/>
      <c r="AE76" s="30"/>
    </row>
    <row r="77" spans="1:31" s="5" customFormat="1" ht="13.5" customHeight="1" x14ac:dyDescent="0.25">
      <c r="A77" s="160"/>
      <c r="B77" s="160"/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61"/>
      <c r="W77" s="4"/>
    </row>
    <row r="78" spans="1:31" s="12" customFormat="1" ht="14.25" customHeight="1" x14ac:dyDescent="0.25">
      <c r="A78" s="145" t="s">
        <v>15</v>
      </c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7"/>
      <c r="W78" s="129" t="s">
        <v>41</v>
      </c>
      <c r="X78" s="5"/>
      <c r="Y78" s="5"/>
      <c r="Z78" s="5"/>
      <c r="AA78" s="5"/>
      <c r="AB78" s="5"/>
      <c r="AC78" s="5"/>
      <c r="AD78" s="5"/>
      <c r="AE78" s="31"/>
    </row>
    <row r="79" spans="1:31" ht="35.25" customHeight="1" x14ac:dyDescent="0.25">
      <c r="A79" s="110" t="s">
        <v>1</v>
      </c>
      <c r="B79" s="110" t="s">
        <v>2</v>
      </c>
      <c r="C79" s="110" t="s">
        <v>66</v>
      </c>
      <c r="D79" s="145" t="s">
        <v>3</v>
      </c>
      <c r="E79" s="146"/>
      <c r="F79" s="147"/>
      <c r="G79" s="110" t="s">
        <v>21</v>
      </c>
      <c r="H79" s="155" t="s">
        <v>4</v>
      </c>
      <c r="I79" s="155"/>
      <c r="J79" s="155"/>
      <c r="K79" s="155" t="s">
        <v>8</v>
      </c>
      <c r="L79" s="145"/>
      <c r="M79" s="107" t="s">
        <v>27</v>
      </c>
      <c r="N79" s="108"/>
      <c r="O79" s="108"/>
      <c r="P79" s="109"/>
      <c r="Q79" s="107" t="s">
        <v>28</v>
      </c>
      <c r="R79" s="108"/>
      <c r="S79" s="108"/>
      <c r="T79" s="108"/>
      <c r="U79" s="108"/>
      <c r="V79" s="109"/>
      <c r="W79" s="130"/>
      <c r="X79" s="5"/>
      <c r="Y79" s="5"/>
      <c r="Z79" s="5"/>
      <c r="AA79" s="5"/>
      <c r="AB79" s="5"/>
      <c r="AC79" s="5"/>
      <c r="AD79" s="5"/>
    </row>
    <row r="80" spans="1:31" ht="27.75" customHeight="1" x14ac:dyDescent="0.25">
      <c r="A80" s="111"/>
      <c r="B80" s="111"/>
      <c r="C80" s="111"/>
      <c r="D80" s="148" t="s">
        <v>67</v>
      </c>
      <c r="E80" s="87" t="s">
        <v>68</v>
      </c>
      <c r="F80" s="87" t="s">
        <v>69</v>
      </c>
      <c r="G80" s="111"/>
      <c r="H80" s="87" t="s">
        <v>5</v>
      </c>
      <c r="I80" s="87" t="s">
        <v>6</v>
      </c>
      <c r="J80" s="87" t="s">
        <v>7</v>
      </c>
      <c r="K80" s="87" t="s">
        <v>9</v>
      </c>
      <c r="L80" s="148" t="s">
        <v>10</v>
      </c>
      <c r="M80" s="39" t="s">
        <v>5</v>
      </c>
      <c r="N80" s="39" t="s">
        <v>7</v>
      </c>
      <c r="O80" s="39" t="s">
        <v>29</v>
      </c>
      <c r="P80" s="39" t="s">
        <v>30</v>
      </c>
      <c r="Q80" s="39" t="s">
        <v>9</v>
      </c>
      <c r="R80" s="39" t="s">
        <v>31</v>
      </c>
      <c r="S80" s="39" t="s">
        <v>32</v>
      </c>
      <c r="T80" s="39" t="s">
        <v>10</v>
      </c>
      <c r="U80" s="149" t="s">
        <v>39</v>
      </c>
      <c r="V80" s="149" t="s">
        <v>38</v>
      </c>
      <c r="W80" s="131"/>
    </row>
    <row r="81" spans="1:28" ht="24" customHeight="1" x14ac:dyDescent="0.25">
      <c r="A81" s="42">
        <v>65</v>
      </c>
      <c r="B81" s="36" t="s">
        <v>64</v>
      </c>
      <c r="C81" s="47">
        <v>60</v>
      </c>
      <c r="D81" s="47">
        <v>5.3</v>
      </c>
      <c r="E81" s="47">
        <v>7.4</v>
      </c>
      <c r="F81" s="47">
        <v>8.5</v>
      </c>
      <c r="G81" s="47">
        <v>106</v>
      </c>
      <c r="H81" s="42"/>
      <c r="I81" s="42"/>
      <c r="J81" s="42"/>
      <c r="K81" s="42"/>
      <c r="L81" s="150"/>
      <c r="M81" s="40">
        <v>0.03</v>
      </c>
      <c r="N81" s="40"/>
      <c r="O81" s="40">
        <v>0.3</v>
      </c>
      <c r="P81" s="40">
        <v>0.1</v>
      </c>
      <c r="Q81" s="40">
        <v>125.8</v>
      </c>
      <c r="R81" s="40">
        <v>40</v>
      </c>
      <c r="S81" s="40"/>
      <c r="T81" s="40">
        <v>5.3999999999999999E-2</v>
      </c>
      <c r="U81" s="79">
        <v>1E-3</v>
      </c>
      <c r="V81" s="79"/>
      <c r="W81" s="4"/>
    </row>
    <row r="82" spans="1:28" ht="33" customHeight="1" x14ac:dyDescent="0.25">
      <c r="A82" s="42">
        <v>113</v>
      </c>
      <c r="B82" s="36" t="s">
        <v>25</v>
      </c>
      <c r="C82" s="47">
        <v>250</v>
      </c>
      <c r="D82" s="47">
        <v>9.6</v>
      </c>
      <c r="E82" s="47">
        <v>6.5</v>
      </c>
      <c r="F82" s="47">
        <v>16</v>
      </c>
      <c r="G82" s="47">
        <v>119</v>
      </c>
      <c r="H82" s="47"/>
      <c r="I82" s="47"/>
      <c r="J82" s="47"/>
      <c r="K82" s="47"/>
      <c r="L82" s="63"/>
      <c r="M82" s="40">
        <v>0.01</v>
      </c>
      <c r="N82" s="40">
        <v>2.13</v>
      </c>
      <c r="O82" s="40">
        <v>0.02</v>
      </c>
      <c r="P82" s="40">
        <v>0.03</v>
      </c>
      <c r="Q82" s="40">
        <v>123.92</v>
      </c>
      <c r="R82" s="40">
        <v>41.78</v>
      </c>
      <c r="S82" s="40">
        <v>88.4</v>
      </c>
      <c r="T82" s="40">
        <v>0.215</v>
      </c>
      <c r="U82" s="79">
        <v>1.0999999999999999E-2</v>
      </c>
      <c r="V82" s="79">
        <v>2.85</v>
      </c>
      <c r="W82" s="4"/>
    </row>
    <row r="83" spans="1:28" ht="33.75" customHeight="1" x14ac:dyDescent="0.25">
      <c r="A83" s="42">
        <v>202</v>
      </c>
      <c r="B83" s="36" t="s">
        <v>22</v>
      </c>
      <c r="C83" s="47">
        <v>180</v>
      </c>
      <c r="D83" s="47">
        <v>7</v>
      </c>
      <c r="E83" s="47">
        <v>7.83</v>
      </c>
      <c r="F83" s="47">
        <v>24.8</v>
      </c>
      <c r="G83" s="47">
        <v>150</v>
      </c>
      <c r="H83" s="47"/>
      <c r="I83" s="47"/>
      <c r="J83" s="47"/>
      <c r="K83" s="47"/>
      <c r="L83" s="63"/>
      <c r="M83" s="40">
        <v>0.03</v>
      </c>
      <c r="N83" s="40">
        <v>0.08</v>
      </c>
      <c r="O83" s="40">
        <v>0.08</v>
      </c>
      <c r="P83" s="40">
        <v>4.13</v>
      </c>
      <c r="Q83" s="40">
        <v>21.22</v>
      </c>
      <c r="R83" s="40">
        <v>88.9</v>
      </c>
      <c r="S83" s="40">
        <v>3.52</v>
      </c>
      <c r="T83" s="40"/>
      <c r="U83" s="79">
        <v>1.2999999999999999E-2</v>
      </c>
      <c r="V83" s="79">
        <v>2.6</v>
      </c>
      <c r="W83" s="4"/>
    </row>
    <row r="84" spans="1:28" ht="20.25" customHeight="1" x14ac:dyDescent="0.25">
      <c r="A84" s="42">
        <v>324</v>
      </c>
      <c r="B84" s="36" t="s">
        <v>78</v>
      </c>
      <c r="C84" s="47">
        <v>100</v>
      </c>
      <c r="D84" s="47">
        <v>11.8</v>
      </c>
      <c r="E84" s="47">
        <v>7.34</v>
      </c>
      <c r="F84" s="47">
        <v>16.88</v>
      </c>
      <c r="G84" s="47">
        <v>103</v>
      </c>
      <c r="H84" s="47">
        <v>0.09</v>
      </c>
      <c r="I84" s="47">
        <v>0.14000000000000001</v>
      </c>
      <c r="J84" s="47"/>
      <c r="K84" s="47">
        <v>14</v>
      </c>
      <c r="L84" s="63">
        <v>1.78</v>
      </c>
      <c r="M84" s="40">
        <v>0.03</v>
      </c>
      <c r="N84" s="40">
        <v>0.36</v>
      </c>
      <c r="O84" s="40"/>
      <c r="P84" s="40">
        <v>0.08</v>
      </c>
      <c r="Q84" s="40">
        <v>19.079999999999998</v>
      </c>
      <c r="R84" s="40">
        <v>21.07</v>
      </c>
      <c r="S84" s="40">
        <v>18.89</v>
      </c>
      <c r="T84" s="40">
        <v>1.78</v>
      </c>
      <c r="U84" s="79"/>
      <c r="V84" s="79">
        <v>5.41</v>
      </c>
      <c r="W84" s="4"/>
    </row>
    <row r="85" spans="1:28" ht="22.5" customHeight="1" x14ac:dyDescent="0.25">
      <c r="A85" s="42" t="s">
        <v>35</v>
      </c>
      <c r="B85" s="36" t="s">
        <v>63</v>
      </c>
      <c r="C85" s="47">
        <v>200</v>
      </c>
      <c r="D85" s="47">
        <v>0.06</v>
      </c>
      <c r="E85" s="47"/>
      <c r="F85" s="47">
        <v>10.71</v>
      </c>
      <c r="G85" s="47">
        <v>63</v>
      </c>
      <c r="H85" s="47"/>
      <c r="I85" s="47"/>
      <c r="J85" s="47">
        <v>0.05</v>
      </c>
      <c r="K85" s="47">
        <v>4.3499999999999996</v>
      </c>
      <c r="L85" s="63">
        <v>0.36</v>
      </c>
      <c r="M85" s="40">
        <v>0.01</v>
      </c>
      <c r="N85" s="40">
        <v>3.9</v>
      </c>
      <c r="O85" s="40"/>
      <c r="P85" s="40">
        <v>0.02</v>
      </c>
      <c r="Q85" s="40">
        <v>4.8600000000000003</v>
      </c>
      <c r="R85" s="40">
        <v>8</v>
      </c>
      <c r="S85" s="40">
        <v>1.36</v>
      </c>
      <c r="T85" s="40">
        <v>0.22</v>
      </c>
      <c r="U85" s="79"/>
      <c r="V85" s="79"/>
      <c r="W85" s="4"/>
    </row>
    <row r="86" spans="1:28" ht="22.5" customHeight="1" x14ac:dyDescent="0.25">
      <c r="A86" s="42" t="s">
        <v>35</v>
      </c>
      <c r="B86" s="36" t="s">
        <v>36</v>
      </c>
      <c r="C86" s="47">
        <v>28</v>
      </c>
      <c r="D86" s="47">
        <v>2.6</v>
      </c>
      <c r="E86" s="47">
        <v>0.2</v>
      </c>
      <c r="F86" s="47">
        <v>13.4</v>
      </c>
      <c r="G86" s="47">
        <v>74</v>
      </c>
      <c r="H86" s="47"/>
      <c r="I86" s="47"/>
      <c r="J86" s="47"/>
      <c r="K86" s="47"/>
      <c r="L86" s="63"/>
      <c r="M86" s="40">
        <v>0.01</v>
      </c>
      <c r="N86" s="40"/>
      <c r="O86" s="40"/>
      <c r="P86" s="40">
        <v>0.05</v>
      </c>
      <c r="Q86" s="40">
        <v>10</v>
      </c>
      <c r="R86" s="40">
        <v>32</v>
      </c>
      <c r="S86" s="40"/>
      <c r="T86" s="40">
        <v>0.25</v>
      </c>
      <c r="U86" s="79"/>
      <c r="V86" s="79"/>
      <c r="W86" s="4"/>
    </row>
    <row r="87" spans="1:28" ht="20.25" customHeight="1" x14ac:dyDescent="0.25">
      <c r="A87" s="42" t="s">
        <v>35</v>
      </c>
      <c r="B87" s="36" t="s">
        <v>37</v>
      </c>
      <c r="C87" s="47">
        <v>17.5</v>
      </c>
      <c r="D87" s="47">
        <v>3</v>
      </c>
      <c r="E87" s="47">
        <v>0.8</v>
      </c>
      <c r="F87" s="47">
        <v>18</v>
      </c>
      <c r="G87" s="47">
        <v>90</v>
      </c>
      <c r="H87" s="47">
        <v>0.18</v>
      </c>
      <c r="I87" s="47">
        <v>0.08</v>
      </c>
      <c r="J87" s="47"/>
      <c r="K87" s="47">
        <v>35</v>
      </c>
      <c r="L87" s="63">
        <v>3.9</v>
      </c>
      <c r="M87" s="40">
        <v>0.04</v>
      </c>
      <c r="N87" s="40"/>
      <c r="O87" s="40"/>
      <c r="P87" s="40">
        <v>0.05</v>
      </c>
      <c r="Q87" s="40">
        <v>20</v>
      </c>
      <c r="R87" s="40">
        <v>65</v>
      </c>
      <c r="S87" s="40"/>
      <c r="T87" s="40">
        <v>0.3</v>
      </c>
      <c r="U87" s="79"/>
      <c r="V87" s="79"/>
      <c r="W87" s="4"/>
    </row>
    <row r="88" spans="1:28" s="20" customFormat="1" ht="18" customHeight="1" x14ac:dyDescent="0.2">
      <c r="A88" s="157" t="s">
        <v>11</v>
      </c>
      <c r="B88" s="158"/>
      <c r="C88" s="159">
        <f>SUM(C81:C87)</f>
        <v>835.5</v>
      </c>
      <c r="D88" s="159">
        <f t="shared" ref="D88:G88" si="11">SUM(D81:D87)</f>
        <v>39.360000000000007</v>
      </c>
      <c r="E88" s="159">
        <f t="shared" si="11"/>
        <v>30.07</v>
      </c>
      <c r="F88" s="159">
        <f t="shared" si="11"/>
        <v>108.28999999999999</v>
      </c>
      <c r="G88" s="159">
        <f t="shared" si="11"/>
        <v>705</v>
      </c>
      <c r="H88" s="41">
        <f t="shared" ref="H88:W88" si="12">H87+H85+H84+H81+H83+H82+H86</f>
        <v>0.27</v>
      </c>
      <c r="I88" s="41">
        <f t="shared" si="12"/>
        <v>0.22000000000000003</v>
      </c>
      <c r="J88" s="41">
        <f t="shared" si="12"/>
        <v>0.05</v>
      </c>
      <c r="K88" s="41">
        <f t="shared" si="12"/>
        <v>53.35</v>
      </c>
      <c r="L88" s="41">
        <f t="shared" si="12"/>
        <v>6.04</v>
      </c>
      <c r="M88" s="41">
        <f t="shared" si="12"/>
        <v>0.16000000000000003</v>
      </c>
      <c r="N88" s="41">
        <f t="shared" si="12"/>
        <v>6.47</v>
      </c>
      <c r="O88" s="41">
        <f t="shared" si="12"/>
        <v>0.4</v>
      </c>
      <c r="P88" s="41">
        <f t="shared" si="12"/>
        <v>4.46</v>
      </c>
      <c r="Q88" s="41">
        <f t="shared" si="12"/>
        <v>324.88</v>
      </c>
      <c r="R88" s="41">
        <f t="shared" si="12"/>
        <v>296.75</v>
      </c>
      <c r="S88" s="41">
        <f t="shared" si="12"/>
        <v>112.17</v>
      </c>
      <c r="T88" s="41">
        <f t="shared" si="12"/>
        <v>2.8189999999999995</v>
      </c>
      <c r="U88" s="41">
        <f t="shared" si="12"/>
        <v>2.4999999999999998E-2</v>
      </c>
      <c r="V88" s="41">
        <f t="shared" si="12"/>
        <v>10.86</v>
      </c>
      <c r="W88" s="17">
        <f t="shared" si="12"/>
        <v>0</v>
      </c>
      <c r="X88" s="26"/>
      <c r="Y88" s="26"/>
      <c r="Z88" s="26"/>
      <c r="AA88" s="26"/>
      <c r="AB88" s="30"/>
    </row>
    <row r="89" spans="1:28" s="14" customFormat="1" ht="13.5" customHeight="1" x14ac:dyDescent="0.25">
      <c r="A89" s="160"/>
      <c r="B89" s="160"/>
      <c r="C89" s="160"/>
      <c r="D89" s="160"/>
      <c r="E89" s="160"/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1"/>
      <c r="W89" s="4"/>
      <c r="X89" s="5"/>
      <c r="Y89" s="5"/>
      <c r="Z89" s="5"/>
      <c r="AA89" s="5"/>
    </row>
    <row r="90" spans="1:28" s="16" customFormat="1" ht="15" customHeight="1" x14ac:dyDescent="0.2">
      <c r="A90" s="145" t="s">
        <v>16</v>
      </c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6"/>
      <c r="R90" s="146"/>
      <c r="S90" s="146"/>
      <c r="T90" s="146"/>
      <c r="U90" s="146"/>
      <c r="V90" s="147"/>
      <c r="W90" s="129" t="s">
        <v>41</v>
      </c>
      <c r="X90" s="28"/>
      <c r="Y90" s="28"/>
      <c r="Z90" s="28"/>
      <c r="AA90" s="28"/>
    </row>
    <row r="91" spans="1:28" s="7" customFormat="1" ht="33" customHeight="1" x14ac:dyDescent="0.2">
      <c r="A91" s="110" t="s">
        <v>1</v>
      </c>
      <c r="B91" s="110" t="s">
        <v>2</v>
      </c>
      <c r="C91" s="110" t="s">
        <v>66</v>
      </c>
      <c r="D91" s="145" t="s">
        <v>3</v>
      </c>
      <c r="E91" s="146"/>
      <c r="F91" s="147"/>
      <c r="G91" s="110" t="s">
        <v>21</v>
      </c>
      <c r="H91" s="145" t="s">
        <v>4</v>
      </c>
      <c r="I91" s="146"/>
      <c r="J91" s="146"/>
      <c r="K91" s="145" t="s">
        <v>8</v>
      </c>
      <c r="L91" s="146"/>
      <c r="M91" s="107" t="s">
        <v>27</v>
      </c>
      <c r="N91" s="108"/>
      <c r="O91" s="108"/>
      <c r="P91" s="109"/>
      <c r="Q91" s="107" t="s">
        <v>28</v>
      </c>
      <c r="R91" s="108"/>
      <c r="S91" s="108"/>
      <c r="T91" s="108"/>
      <c r="U91" s="108"/>
      <c r="V91" s="109"/>
      <c r="W91" s="130"/>
    </row>
    <row r="92" spans="1:28" s="7" customFormat="1" ht="36" customHeight="1" x14ac:dyDescent="0.2">
      <c r="A92" s="111"/>
      <c r="B92" s="111"/>
      <c r="C92" s="111"/>
      <c r="D92" s="148" t="s">
        <v>67</v>
      </c>
      <c r="E92" s="87" t="s">
        <v>68</v>
      </c>
      <c r="F92" s="87" t="s">
        <v>69</v>
      </c>
      <c r="G92" s="111"/>
      <c r="H92" s="148" t="s">
        <v>5</v>
      </c>
      <c r="I92" s="148" t="s">
        <v>6</v>
      </c>
      <c r="J92" s="148" t="s">
        <v>7</v>
      </c>
      <c r="K92" s="148" t="s">
        <v>9</v>
      </c>
      <c r="L92" s="148" t="s">
        <v>10</v>
      </c>
      <c r="M92" s="39" t="s">
        <v>5</v>
      </c>
      <c r="N92" s="39" t="s">
        <v>7</v>
      </c>
      <c r="O92" s="39" t="s">
        <v>29</v>
      </c>
      <c r="P92" s="39" t="s">
        <v>30</v>
      </c>
      <c r="Q92" s="39" t="s">
        <v>9</v>
      </c>
      <c r="R92" s="39" t="s">
        <v>31</v>
      </c>
      <c r="S92" s="39" t="s">
        <v>32</v>
      </c>
      <c r="T92" s="39" t="s">
        <v>10</v>
      </c>
      <c r="U92" s="149" t="s">
        <v>39</v>
      </c>
      <c r="V92" s="149" t="s">
        <v>38</v>
      </c>
      <c r="W92" s="131"/>
    </row>
    <row r="93" spans="1:28" ht="21.75" customHeight="1" x14ac:dyDescent="0.25">
      <c r="A93" s="42" t="s">
        <v>90</v>
      </c>
      <c r="B93" s="36" t="s">
        <v>79</v>
      </c>
      <c r="C93" s="47">
        <v>250</v>
      </c>
      <c r="D93" s="47">
        <v>5.4</v>
      </c>
      <c r="E93" s="47">
        <v>4</v>
      </c>
      <c r="F93" s="47">
        <v>18.2</v>
      </c>
      <c r="G93" s="47">
        <v>150</v>
      </c>
      <c r="H93" s="47"/>
      <c r="I93" s="47"/>
      <c r="J93" s="47"/>
      <c r="K93" s="47"/>
      <c r="L93" s="63"/>
      <c r="M93" s="40">
        <v>7.0000000000000007E-2</v>
      </c>
      <c r="N93" s="40"/>
      <c r="O93" s="40"/>
      <c r="P93" s="40">
        <v>0.05</v>
      </c>
      <c r="Q93" s="40">
        <v>158.6</v>
      </c>
      <c r="R93" s="40">
        <v>79.209999999999994</v>
      </c>
      <c r="S93" s="40">
        <v>17.170000000000002</v>
      </c>
      <c r="T93" s="40">
        <v>0.56999999999999995</v>
      </c>
      <c r="U93" s="79">
        <v>1.0999999999999999E-2</v>
      </c>
      <c r="V93" s="79"/>
      <c r="W93" s="4"/>
    </row>
    <row r="94" spans="1:28" ht="39.75" customHeight="1" x14ac:dyDescent="0.25">
      <c r="A94" s="42">
        <v>14</v>
      </c>
      <c r="B94" s="36" t="s">
        <v>70</v>
      </c>
      <c r="C94" s="42">
        <v>100</v>
      </c>
      <c r="D94" s="42">
        <v>0.8</v>
      </c>
      <c r="E94" s="42">
        <v>0.1</v>
      </c>
      <c r="F94" s="42">
        <v>2.8</v>
      </c>
      <c r="G94" s="42">
        <v>15</v>
      </c>
      <c r="H94" s="42"/>
      <c r="I94" s="42"/>
      <c r="J94" s="42"/>
      <c r="K94" s="42"/>
      <c r="L94" s="150"/>
      <c r="M94" s="40">
        <v>0.03</v>
      </c>
      <c r="N94" s="40">
        <v>0.03</v>
      </c>
      <c r="O94" s="40">
        <v>0.3</v>
      </c>
      <c r="P94" s="40">
        <v>0.02</v>
      </c>
      <c r="Q94" s="40">
        <v>36.590000000000003</v>
      </c>
      <c r="R94" s="40">
        <v>60</v>
      </c>
      <c r="S94" s="40"/>
      <c r="T94" s="40">
        <v>0.34</v>
      </c>
      <c r="U94" s="79">
        <v>1E-3</v>
      </c>
      <c r="V94" s="79"/>
      <c r="W94" s="4"/>
    </row>
    <row r="95" spans="1:28" ht="20.25" customHeight="1" x14ac:dyDescent="0.25">
      <c r="A95" s="42">
        <v>152</v>
      </c>
      <c r="B95" s="36" t="s">
        <v>81</v>
      </c>
      <c r="C95" s="47">
        <v>180</v>
      </c>
      <c r="D95" s="47">
        <v>1.22</v>
      </c>
      <c r="E95" s="47">
        <v>6.86</v>
      </c>
      <c r="F95" s="47">
        <v>16.135000000000002</v>
      </c>
      <c r="G95" s="47">
        <v>150</v>
      </c>
      <c r="H95" s="47">
        <v>0.28000000000000003</v>
      </c>
      <c r="I95" s="47">
        <v>0.2</v>
      </c>
      <c r="J95" s="47"/>
      <c r="K95" s="47">
        <v>2.9</v>
      </c>
      <c r="L95" s="63">
        <v>6</v>
      </c>
      <c r="M95" s="40">
        <v>1.0999999999999999E-2</v>
      </c>
      <c r="N95" s="40">
        <v>7.36</v>
      </c>
      <c r="O95" s="40">
        <v>0.06</v>
      </c>
      <c r="P95" s="40">
        <v>0.1</v>
      </c>
      <c r="Q95" s="40">
        <v>38</v>
      </c>
      <c r="R95" s="40">
        <v>69.58</v>
      </c>
      <c r="S95" s="40">
        <v>31.26</v>
      </c>
      <c r="T95" s="40">
        <v>0.98</v>
      </c>
      <c r="U95" s="79">
        <v>1.2999999999999999E-2</v>
      </c>
      <c r="V95" s="79"/>
      <c r="W95" s="4"/>
    </row>
    <row r="96" spans="1:28" ht="16.5" customHeight="1" x14ac:dyDescent="0.25">
      <c r="A96" s="42">
        <v>339</v>
      </c>
      <c r="B96" s="36" t="s">
        <v>45</v>
      </c>
      <c r="C96" s="47">
        <v>100</v>
      </c>
      <c r="D96" s="47">
        <v>6</v>
      </c>
      <c r="E96" s="47">
        <v>3.9</v>
      </c>
      <c r="F96" s="47"/>
      <c r="G96" s="47">
        <v>159</v>
      </c>
      <c r="H96" s="47">
        <v>0.19</v>
      </c>
      <c r="I96" s="47">
        <v>0.15</v>
      </c>
      <c r="J96" s="47"/>
      <c r="K96" s="47">
        <v>35</v>
      </c>
      <c r="L96" s="63">
        <v>1.8</v>
      </c>
      <c r="M96" s="40">
        <v>0.05</v>
      </c>
      <c r="N96" s="40"/>
      <c r="O96" s="40"/>
      <c r="P96" s="40"/>
      <c r="Q96" s="40">
        <v>178</v>
      </c>
      <c r="R96" s="40">
        <v>35</v>
      </c>
      <c r="S96" s="40"/>
      <c r="T96" s="40">
        <v>1.95</v>
      </c>
      <c r="U96" s="79"/>
      <c r="V96" s="79"/>
      <c r="W96" s="4"/>
    </row>
    <row r="97" spans="1:31" ht="25.5" customHeight="1" x14ac:dyDescent="0.25">
      <c r="A97" s="42">
        <v>494</v>
      </c>
      <c r="B97" s="36" t="s">
        <v>82</v>
      </c>
      <c r="C97" s="47">
        <v>200</v>
      </c>
      <c r="D97" s="47">
        <v>0.33</v>
      </c>
      <c r="E97" s="47">
        <v>0.2</v>
      </c>
      <c r="F97" s="47">
        <v>12.24</v>
      </c>
      <c r="G97" s="47">
        <v>91</v>
      </c>
      <c r="H97" s="47"/>
      <c r="I97" s="47"/>
      <c r="J97" s="47"/>
      <c r="K97" s="47"/>
      <c r="L97" s="63"/>
      <c r="M97" s="40">
        <v>0.01</v>
      </c>
      <c r="N97" s="40">
        <v>5</v>
      </c>
      <c r="O97" s="40"/>
      <c r="P97" s="40">
        <v>0.02</v>
      </c>
      <c r="Q97" s="40">
        <v>56.37</v>
      </c>
      <c r="R97" s="40">
        <v>40</v>
      </c>
      <c r="S97" s="40"/>
      <c r="T97" s="40">
        <v>0.34</v>
      </c>
      <c r="U97" s="79"/>
      <c r="V97" s="79"/>
      <c r="W97" s="4">
        <v>5</v>
      </c>
    </row>
    <row r="98" spans="1:31" ht="25.5" customHeight="1" x14ac:dyDescent="0.25">
      <c r="A98" s="42" t="s">
        <v>35</v>
      </c>
      <c r="B98" s="36" t="s">
        <v>36</v>
      </c>
      <c r="C98" s="47">
        <v>28</v>
      </c>
      <c r="D98" s="47">
        <v>2.6</v>
      </c>
      <c r="E98" s="47">
        <v>0.2</v>
      </c>
      <c r="F98" s="47">
        <v>13.4</v>
      </c>
      <c r="G98" s="47">
        <v>74</v>
      </c>
      <c r="H98" s="47"/>
      <c r="I98" s="47"/>
      <c r="J98" s="47"/>
      <c r="K98" s="47"/>
      <c r="L98" s="63"/>
      <c r="M98" s="40">
        <v>0.01</v>
      </c>
      <c r="N98" s="40"/>
      <c r="O98" s="40"/>
      <c r="P98" s="40">
        <v>0.05</v>
      </c>
      <c r="Q98" s="40">
        <v>10</v>
      </c>
      <c r="R98" s="40">
        <v>32</v>
      </c>
      <c r="S98" s="40"/>
      <c r="T98" s="40">
        <v>0.25</v>
      </c>
      <c r="U98" s="79"/>
      <c r="V98" s="79"/>
      <c r="W98" s="4"/>
    </row>
    <row r="99" spans="1:31" ht="20.25" customHeight="1" x14ac:dyDescent="0.25">
      <c r="A99" s="42" t="s">
        <v>35</v>
      </c>
      <c r="B99" s="36" t="s">
        <v>37</v>
      </c>
      <c r="C99" s="47">
        <v>52.5</v>
      </c>
      <c r="D99" s="47">
        <v>4</v>
      </c>
      <c r="E99" s="47">
        <v>1</v>
      </c>
      <c r="F99" s="47">
        <v>20</v>
      </c>
      <c r="G99" s="47">
        <v>100</v>
      </c>
      <c r="H99" s="47">
        <v>0.18</v>
      </c>
      <c r="I99" s="47">
        <v>0.08</v>
      </c>
      <c r="J99" s="47"/>
      <c r="K99" s="47">
        <v>35</v>
      </c>
      <c r="L99" s="63">
        <v>3.9</v>
      </c>
      <c r="M99" s="40">
        <v>0.04</v>
      </c>
      <c r="N99" s="40"/>
      <c r="O99" s="40"/>
      <c r="P99" s="40">
        <v>0.05</v>
      </c>
      <c r="Q99" s="40">
        <v>20</v>
      </c>
      <c r="R99" s="40">
        <v>65</v>
      </c>
      <c r="S99" s="40"/>
      <c r="T99" s="40">
        <v>0.3</v>
      </c>
      <c r="U99" s="79"/>
      <c r="V99" s="79"/>
      <c r="W99" s="4"/>
    </row>
    <row r="100" spans="1:31" s="20" customFormat="1" ht="18.75" customHeight="1" x14ac:dyDescent="0.2">
      <c r="A100" s="157" t="s">
        <v>11</v>
      </c>
      <c r="B100" s="158"/>
      <c r="C100" s="159">
        <f>SUM(C93:C99)</f>
        <v>910.5</v>
      </c>
      <c r="D100" s="159">
        <f t="shared" ref="D100:G100" si="13">SUM(D93:D99)</f>
        <v>20.350000000000001</v>
      </c>
      <c r="E100" s="159">
        <f t="shared" si="13"/>
        <v>16.259999999999998</v>
      </c>
      <c r="F100" s="159">
        <f t="shared" si="13"/>
        <v>82.775000000000006</v>
      </c>
      <c r="G100" s="159">
        <f t="shared" si="13"/>
        <v>739</v>
      </c>
      <c r="H100" s="41">
        <f t="shared" ref="H100:W100" si="14">H99+H97+H96+H95+H93+H94+H98</f>
        <v>0.65</v>
      </c>
      <c r="I100" s="41">
        <f t="shared" si="14"/>
        <v>0.43</v>
      </c>
      <c r="J100" s="41">
        <f t="shared" si="14"/>
        <v>0</v>
      </c>
      <c r="K100" s="41">
        <f t="shared" si="14"/>
        <v>72.900000000000006</v>
      </c>
      <c r="L100" s="41">
        <f t="shared" si="14"/>
        <v>11.7</v>
      </c>
      <c r="M100" s="41">
        <f t="shared" si="14"/>
        <v>0.221</v>
      </c>
      <c r="N100" s="41">
        <f t="shared" si="14"/>
        <v>12.389999999999999</v>
      </c>
      <c r="O100" s="41">
        <f t="shared" si="14"/>
        <v>0.36</v>
      </c>
      <c r="P100" s="41">
        <f t="shared" si="14"/>
        <v>0.29000000000000004</v>
      </c>
      <c r="Q100" s="41">
        <f t="shared" si="14"/>
        <v>497.56000000000006</v>
      </c>
      <c r="R100" s="41">
        <f t="shared" si="14"/>
        <v>380.78999999999996</v>
      </c>
      <c r="S100" s="41">
        <f t="shared" si="14"/>
        <v>48.430000000000007</v>
      </c>
      <c r="T100" s="41">
        <f t="shared" si="14"/>
        <v>4.7299999999999995</v>
      </c>
      <c r="U100" s="41">
        <f t="shared" si="14"/>
        <v>2.5000000000000001E-2</v>
      </c>
      <c r="V100" s="41">
        <f t="shared" si="14"/>
        <v>0</v>
      </c>
      <c r="W100" s="17">
        <f t="shared" si="14"/>
        <v>5</v>
      </c>
      <c r="X100" s="26"/>
      <c r="Y100" s="26"/>
      <c r="Z100" s="26"/>
      <c r="AA100" s="26"/>
      <c r="AB100" s="30"/>
    </row>
    <row r="101" spans="1:31" s="5" customFormat="1" ht="13.5" customHeight="1" x14ac:dyDescent="0.25">
      <c r="A101" s="168"/>
      <c r="B101" s="168"/>
      <c r="C101" s="168"/>
      <c r="D101" s="168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9"/>
      <c r="W101" s="4"/>
    </row>
    <row r="102" spans="1:31" s="6" customFormat="1" ht="15" customHeight="1" x14ac:dyDescent="0.2">
      <c r="A102" s="170" t="s">
        <v>17</v>
      </c>
      <c r="B102" s="171"/>
      <c r="C102" s="171"/>
      <c r="D102" s="171"/>
      <c r="E102" s="171"/>
      <c r="F102" s="171"/>
      <c r="G102" s="171"/>
      <c r="H102" s="171"/>
      <c r="I102" s="171"/>
      <c r="J102" s="171"/>
      <c r="K102" s="171"/>
      <c r="L102" s="171"/>
      <c r="M102" s="171"/>
      <c r="N102" s="171"/>
      <c r="O102" s="171"/>
      <c r="P102" s="171"/>
      <c r="Q102" s="171"/>
      <c r="R102" s="171"/>
      <c r="S102" s="171"/>
      <c r="T102" s="171"/>
      <c r="U102" s="171"/>
      <c r="V102" s="172"/>
      <c r="W102" s="129" t="s">
        <v>41</v>
      </c>
      <c r="X102" s="28"/>
      <c r="Y102" s="28"/>
      <c r="Z102" s="28"/>
      <c r="AA102" s="28"/>
      <c r="AB102" s="32"/>
    </row>
    <row r="103" spans="1:31" s="7" customFormat="1" ht="29.25" customHeight="1" x14ac:dyDescent="0.2">
      <c r="A103" s="110" t="s">
        <v>1</v>
      </c>
      <c r="B103" s="110" t="s">
        <v>2</v>
      </c>
      <c r="C103" s="110" t="s">
        <v>66</v>
      </c>
      <c r="D103" s="145" t="s">
        <v>3</v>
      </c>
      <c r="E103" s="146"/>
      <c r="F103" s="147"/>
      <c r="G103" s="110" t="s">
        <v>21</v>
      </c>
      <c r="H103" s="155" t="s">
        <v>4</v>
      </c>
      <c r="I103" s="155"/>
      <c r="J103" s="155"/>
      <c r="K103" s="155" t="s">
        <v>8</v>
      </c>
      <c r="L103" s="145"/>
      <c r="M103" s="107" t="s">
        <v>27</v>
      </c>
      <c r="N103" s="108"/>
      <c r="O103" s="108"/>
      <c r="P103" s="109"/>
      <c r="Q103" s="107" t="s">
        <v>28</v>
      </c>
      <c r="R103" s="108"/>
      <c r="S103" s="108"/>
      <c r="T103" s="108"/>
      <c r="U103" s="108"/>
      <c r="V103" s="109"/>
      <c r="W103" s="130"/>
      <c r="X103" s="28"/>
      <c r="Y103" s="28"/>
      <c r="Z103" s="28"/>
      <c r="AA103" s="28"/>
    </row>
    <row r="104" spans="1:31" s="7" customFormat="1" ht="30.75" customHeight="1" x14ac:dyDescent="0.2">
      <c r="A104" s="111"/>
      <c r="B104" s="111"/>
      <c r="C104" s="111"/>
      <c r="D104" s="148" t="s">
        <v>67</v>
      </c>
      <c r="E104" s="87" t="s">
        <v>68</v>
      </c>
      <c r="F104" s="87" t="s">
        <v>69</v>
      </c>
      <c r="G104" s="111"/>
      <c r="H104" s="87" t="s">
        <v>5</v>
      </c>
      <c r="I104" s="87" t="s">
        <v>6</v>
      </c>
      <c r="J104" s="87" t="s">
        <v>7</v>
      </c>
      <c r="K104" s="87" t="s">
        <v>9</v>
      </c>
      <c r="L104" s="148" t="s">
        <v>10</v>
      </c>
      <c r="M104" s="39" t="s">
        <v>5</v>
      </c>
      <c r="N104" s="39" t="s">
        <v>7</v>
      </c>
      <c r="O104" s="39" t="s">
        <v>29</v>
      </c>
      <c r="P104" s="39" t="s">
        <v>30</v>
      </c>
      <c r="Q104" s="39" t="s">
        <v>9</v>
      </c>
      <c r="R104" s="39" t="s">
        <v>31</v>
      </c>
      <c r="S104" s="39" t="s">
        <v>32</v>
      </c>
      <c r="T104" s="39" t="s">
        <v>10</v>
      </c>
      <c r="U104" s="149" t="s">
        <v>39</v>
      </c>
      <c r="V104" s="149" t="s">
        <v>38</v>
      </c>
      <c r="W104" s="131"/>
      <c r="X104" s="28"/>
      <c r="Y104" s="28"/>
      <c r="Z104" s="28"/>
      <c r="AA104" s="28"/>
    </row>
    <row r="105" spans="1:31" ht="34.5" customHeight="1" x14ac:dyDescent="0.25">
      <c r="A105" s="42">
        <v>100</v>
      </c>
      <c r="B105" s="36" t="s">
        <v>55</v>
      </c>
      <c r="C105" s="47">
        <v>250</v>
      </c>
      <c r="D105" s="47">
        <v>5</v>
      </c>
      <c r="E105" s="47">
        <v>7</v>
      </c>
      <c r="F105" s="47">
        <v>12</v>
      </c>
      <c r="G105" s="47">
        <v>150</v>
      </c>
      <c r="H105" s="47"/>
      <c r="I105" s="47"/>
      <c r="J105" s="47"/>
      <c r="K105" s="47"/>
      <c r="L105" s="63"/>
      <c r="M105" s="40">
        <v>0.05</v>
      </c>
      <c r="N105" s="40">
        <v>3.65</v>
      </c>
      <c r="O105" s="40"/>
      <c r="P105" s="40">
        <v>0.04</v>
      </c>
      <c r="Q105" s="40">
        <v>166.4</v>
      </c>
      <c r="R105" s="40">
        <v>93</v>
      </c>
      <c r="S105" s="40">
        <v>14.52</v>
      </c>
      <c r="T105" s="40">
        <v>0.44</v>
      </c>
      <c r="U105" s="79">
        <v>1.0999999999999999E-2</v>
      </c>
      <c r="V105" s="79">
        <v>2.89</v>
      </c>
      <c r="W105" s="4"/>
    </row>
    <row r="106" spans="1:31" ht="27.75" customHeight="1" x14ac:dyDescent="0.25">
      <c r="A106" s="42">
        <v>47</v>
      </c>
      <c r="B106" s="36" t="s">
        <v>40</v>
      </c>
      <c r="C106" s="42">
        <v>60</v>
      </c>
      <c r="D106" s="42">
        <v>2</v>
      </c>
      <c r="E106" s="42">
        <v>8</v>
      </c>
      <c r="F106" s="42">
        <v>14.67</v>
      </c>
      <c r="G106" s="42">
        <v>125</v>
      </c>
      <c r="H106" s="42"/>
      <c r="I106" s="42"/>
      <c r="J106" s="42"/>
      <c r="K106" s="42"/>
      <c r="L106" s="150"/>
      <c r="M106" s="40">
        <v>0.03</v>
      </c>
      <c r="N106" s="40">
        <v>0.03</v>
      </c>
      <c r="O106" s="40">
        <v>0.03</v>
      </c>
      <c r="P106" s="40">
        <v>0.01</v>
      </c>
      <c r="Q106" s="40">
        <v>36.590000000000003</v>
      </c>
      <c r="R106" s="40">
        <v>31</v>
      </c>
      <c r="S106" s="40"/>
      <c r="T106" s="40">
        <v>0.04</v>
      </c>
      <c r="U106" s="79">
        <v>1E-3</v>
      </c>
      <c r="V106" s="79"/>
      <c r="W106" s="4"/>
    </row>
    <row r="107" spans="1:31" ht="24.75" customHeight="1" x14ac:dyDescent="0.25">
      <c r="A107" s="42" t="s">
        <v>92</v>
      </c>
      <c r="B107" s="36" t="s">
        <v>83</v>
      </c>
      <c r="C107" s="47">
        <v>200</v>
      </c>
      <c r="D107" s="47">
        <v>6.69</v>
      </c>
      <c r="E107" s="47">
        <v>13.67</v>
      </c>
      <c r="F107" s="47">
        <v>24.79</v>
      </c>
      <c r="G107" s="47">
        <v>256</v>
      </c>
      <c r="H107" s="47"/>
      <c r="I107" s="47"/>
      <c r="J107" s="47"/>
      <c r="K107" s="47"/>
      <c r="L107" s="63"/>
      <c r="M107" s="40">
        <v>0.01</v>
      </c>
      <c r="N107" s="40">
        <v>0.9</v>
      </c>
      <c r="O107" s="40">
        <v>0.2</v>
      </c>
      <c r="P107" s="40">
        <v>0.2</v>
      </c>
      <c r="Q107" s="40">
        <v>80.3</v>
      </c>
      <c r="R107" s="40">
        <v>82.4</v>
      </c>
      <c r="S107" s="40">
        <v>39.04</v>
      </c>
      <c r="T107" s="40">
        <v>0.72</v>
      </c>
      <c r="U107" s="79">
        <v>1.2999999999999999E-2</v>
      </c>
      <c r="V107" s="79"/>
      <c r="W107" s="4"/>
    </row>
    <row r="108" spans="1:31" ht="22.5" customHeight="1" x14ac:dyDescent="0.25">
      <c r="A108" s="42" t="s">
        <v>35</v>
      </c>
      <c r="B108" s="36" t="s">
        <v>47</v>
      </c>
      <c r="C108" s="47">
        <v>100</v>
      </c>
      <c r="D108" s="47">
        <v>0.8</v>
      </c>
      <c r="E108" s="47">
        <v>0.2</v>
      </c>
      <c r="F108" s="47">
        <v>7.5</v>
      </c>
      <c r="G108" s="47">
        <v>38</v>
      </c>
      <c r="H108" s="47"/>
      <c r="I108" s="47"/>
      <c r="J108" s="47"/>
      <c r="K108" s="47"/>
      <c r="L108" s="63"/>
      <c r="M108" s="40">
        <v>0.06</v>
      </c>
      <c r="N108" s="40">
        <v>25</v>
      </c>
      <c r="O108" s="40">
        <v>0</v>
      </c>
      <c r="P108" s="40"/>
      <c r="Q108" s="40">
        <v>35</v>
      </c>
      <c r="R108" s="40">
        <v>17</v>
      </c>
      <c r="S108" s="40">
        <v>11</v>
      </c>
      <c r="T108" s="40">
        <v>0.1</v>
      </c>
      <c r="U108" s="79"/>
      <c r="V108" s="79"/>
      <c r="W108" s="4"/>
    </row>
    <row r="109" spans="1:31" s="38" customFormat="1" ht="20.25" customHeight="1" x14ac:dyDescent="0.25">
      <c r="A109" s="42" t="s">
        <v>35</v>
      </c>
      <c r="B109" s="36" t="s">
        <v>63</v>
      </c>
      <c r="C109" s="47">
        <v>200</v>
      </c>
      <c r="D109" s="47">
        <v>0.06</v>
      </c>
      <c r="E109" s="47"/>
      <c r="F109" s="47">
        <v>10.71</v>
      </c>
      <c r="G109" s="47">
        <v>63</v>
      </c>
      <c r="H109" s="47"/>
      <c r="I109" s="47"/>
      <c r="J109" s="47">
        <v>0.05</v>
      </c>
      <c r="K109" s="47">
        <v>4.3499999999999996</v>
      </c>
      <c r="L109" s="63">
        <v>0.36</v>
      </c>
      <c r="M109" s="40">
        <v>0.01</v>
      </c>
      <c r="N109" s="40">
        <v>5</v>
      </c>
      <c r="O109" s="40"/>
      <c r="P109" s="40">
        <v>0.02</v>
      </c>
      <c r="Q109" s="40">
        <v>4.8600000000000003</v>
      </c>
      <c r="R109" s="40">
        <v>111</v>
      </c>
      <c r="S109" s="40">
        <v>1.36</v>
      </c>
      <c r="T109" s="40">
        <v>0.22</v>
      </c>
      <c r="U109" s="79"/>
      <c r="V109" s="79"/>
      <c r="W109" s="79"/>
    </row>
    <row r="110" spans="1:31" ht="20.25" customHeight="1" x14ac:dyDescent="0.25">
      <c r="A110" s="42" t="s">
        <v>35</v>
      </c>
      <c r="B110" s="36" t="s">
        <v>36</v>
      </c>
      <c r="C110" s="47">
        <v>28</v>
      </c>
      <c r="D110" s="47">
        <v>2.6</v>
      </c>
      <c r="E110" s="47">
        <v>0.2</v>
      </c>
      <c r="F110" s="47">
        <v>13.4</v>
      </c>
      <c r="G110" s="47">
        <v>74</v>
      </c>
      <c r="H110" s="47"/>
      <c r="I110" s="47"/>
      <c r="J110" s="47"/>
      <c r="K110" s="47"/>
      <c r="L110" s="63"/>
      <c r="M110" s="40">
        <v>0.01</v>
      </c>
      <c r="N110" s="40"/>
      <c r="O110" s="40"/>
      <c r="P110" s="40">
        <v>0.05</v>
      </c>
      <c r="Q110" s="40">
        <v>10</v>
      </c>
      <c r="R110" s="40">
        <v>32</v>
      </c>
      <c r="S110" s="40"/>
      <c r="T110" s="40">
        <v>0.25</v>
      </c>
      <c r="U110" s="79"/>
      <c r="V110" s="79"/>
      <c r="W110" s="4"/>
    </row>
    <row r="111" spans="1:31" ht="17.25" customHeight="1" x14ac:dyDescent="0.25">
      <c r="A111" s="42" t="s">
        <v>35</v>
      </c>
      <c r="B111" s="36" t="s">
        <v>37</v>
      </c>
      <c r="C111" s="47">
        <v>52.5</v>
      </c>
      <c r="D111" s="47">
        <v>4</v>
      </c>
      <c r="E111" s="47">
        <v>1</v>
      </c>
      <c r="F111" s="47">
        <v>20</v>
      </c>
      <c r="G111" s="47">
        <v>100</v>
      </c>
      <c r="H111" s="47">
        <v>0.18</v>
      </c>
      <c r="I111" s="47">
        <v>0.08</v>
      </c>
      <c r="J111" s="47"/>
      <c r="K111" s="47">
        <v>35</v>
      </c>
      <c r="L111" s="63">
        <v>3.9</v>
      </c>
      <c r="M111" s="40">
        <v>0.04</v>
      </c>
      <c r="N111" s="40"/>
      <c r="O111" s="40"/>
      <c r="P111" s="40">
        <v>0.05</v>
      </c>
      <c r="Q111" s="40">
        <v>20</v>
      </c>
      <c r="R111" s="40">
        <v>65</v>
      </c>
      <c r="S111" s="40"/>
      <c r="T111" s="40">
        <v>0.3</v>
      </c>
      <c r="U111" s="79"/>
      <c r="V111" s="79"/>
      <c r="W111" s="4"/>
    </row>
    <row r="112" spans="1:31" s="20" customFormat="1" ht="19.5" customHeight="1" x14ac:dyDescent="0.2">
      <c r="A112" s="157" t="s">
        <v>11</v>
      </c>
      <c r="B112" s="158"/>
      <c r="C112" s="159">
        <f>SUM(C105:C111)</f>
        <v>890.5</v>
      </c>
      <c r="D112" s="159">
        <f>SUM(D105:D111)</f>
        <v>21.150000000000002</v>
      </c>
      <c r="E112" s="159">
        <f>SUM(E105:E111)</f>
        <v>30.07</v>
      </c>
      <c r="F112" s="159">
        <f>SUM(F105:F111)</f>
        <v>103.07000000000001</v>
      </c>
      <c r="G112" s="159">
        <f>SUM(G105:G111)</f>
        <v>806</v>
      </c>
      <c r="H112" s="87" t="e">
        <f>H111+H109+#REF!+H107+H105+H106+H110+H108</f>
        <v>#REF!</v>
      </c>
      <c r="I112" s="87" t="e">
        <f>I111+I109+#REF!+I107+I105+I106+I110+I108</f>
        <v>#REF!</v>
      </c>
      <c r="J112" s="87" t="e">
        <f>J111+J109+#REF!+J107+J105+J106+J110+J108</f>
        <v>#REF!</v>
      </c>
      <c r="K112" s="87" t="e">
        <f>K111+K109+#REF!+K107+K105+K106+K110+K108</f>
        <v>#REF!</v>
      </c>
      <c r="L112" s="87" t="e">
        <f>L111+L109+#REF!+L107+L105+L106+L110+L108</f>
        <v>#REF!</v>
      </c>
      <c r="M112" s="87" t="e">
        <f>M111+M109+#REF!+M107+M105+M106+M110+M108</f>
        <v>#REF!</v>
      </c>
      <c r="N112" s="87" t="e">
        <f>N111+N109+#REF!+N107+N105+N106+N110+N108</f>
        <v>#REF!</v>
      </c>
      <c r="O112" s="87" t="e">
        <f>O111+O109+#REF!+O107+O105+O106+O110+O108</f>
        <v>#REF!</v>
      </c>
      <c r="P112" s="87" t="e">
        <f>P111+P109+#REF!+P107+P105+P106+P110+P108</f>
        <v>#REF!</v>
      </c>
      <c r="Q112" s="87" t="e">
        <f>Q111+Q109+#REF!+Q107+Q105+Q106+Q110+Q108</f>
        <v>#REF!</v>
      </c>
      <c r="R112" s="87" t="e">
        <f>R111+R109+#REF!+R107+R105+R106+R110+R108</f>
        <v>#REF!</v>
      </c>
      <c r="S112" s="87" t="e">
        <f>S111+S109+#REF!+S107+S105+S106+S110+S108</f>
        <v>#REF!</v>
      </c>
      <c r="T112" s="87" t="e">
        <f>T111+T109+#REF!+T107+T105+T106+T110+T108</f>
        <v>#REF!</v>
      </c>
      <c r="U112" s="87" t="e">
        <f>U111+U109+#REF!+U107+U105+U106+U110+U108</f>
        <v>#REF!</v>
      </c>
      <c r="V112" s="87" t="e">
        <f>V111+V109+#REF!+V107+V105+V106+V110+V108</f>
        <v>#REF!</v>
      </c>
      <c r="W112" s="86" t="e">
        <f>W111+W109+#REF!+W107+W105+W106+W110+W108</f>
        <v>#REF!</v>
      </c>
      <c r="X112" s="26"/>
      <c r="Y112" s="26"/>
      <c r="Z112" s="26"/>
      <c r="AA112" s="26"/>
      <c r="AB112" s="26"/>
      <c r="AC112" s="26"/>
      <c r="AD112" s="26"/>
      <c r="AE112" s="30"/>
    </row>
    <row r="113" spans="1:31" s="5" customFormat="1" ht="13.5" customHeight="1" x14ac:dyDescent="0.25">
      <c r="A113" s="168"/>
      <c r="B113" s="168"/>
      <c r="C113" s="168"/>
      <c r="D113" s="168"/>
      <c r="E113" s="168"/>
      <c r="F113" s="168"/>
      <c r="G113" s="168"/>
      <c r="H113" s="168"/>
      <c r="I113" s="168"/>
      <c r="J113" s="168"/>
      <c r="K113" s="168"/>
      <c r="L113" s="168"/>
      <c r="M113" s="168"/>
      <c r="N113" s="168"/>
      <c r="O113" s="168"/>
      <c r="P113" s="168"/>
      <c r="Q113" s="168"/>
      <c r="R113" s="168"/>
      <c r="S113" s="168"/>
      <c r="T113" s="168"/>
      <c r="U113" s="168"/>
      <c r="V113" s="169"/>
      <c r="W113" s="4"/>
    </row>
    <row r="114" spans="1:31" s="6" customFormat="1" ht="15" customHeight="1" x14ac:dyDescent="0.2">
      <c r="A114" s="170" t="s">
        <v>18</v>
      </c>
      <c r="B114" s="171"/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2"/>
      <c r="W114" s="129" t="s">
        <v>41</v>
      </c>
      <c r="X114" s="28"/>
      <c r="Y114" s="28"/>
      <c r="Z114" s="28"/>
      <c r="AA114" s="28"/>
      <c r="AB114" s="28"/>
      <c r="AC114" s="28"/>
      <c r="AD114" s="28"/>
      <c r="AE114" s="32"/>
    </row>
    <row r="115" spans="1:31" s="7" customFormat="1" ht="26.25" customHeight="1" x14ac:dyDescent="0.2">
      <c r="A115" s="110" t="s">
        <v>1</v>
      </c>
      <c r="B115" s="110" t="s">
        <v>2</v>
      </c>
      <c r="C115" s="110" t="s">
        <v>66</v>
      </c>
      <c r="D115" s="145" t="s">
        <v>3</v>
      </c>
      <c r="E115" s="146"/>
      <c r="F115" s="147"/>
      <c r="G115" s="110" t="s">
        <v>21</v>
      </c>
      <c r="H115" s="145" t="s">
        <v>4</v>
      </c>
      <c r="I115" s="146"/>
      <c r="J115" s="146"/>
      <c r="K115" s="145" t="s">
        <v>8</v>
      </c>
      <c r="L115" s="146"/>
      <c r="M115" s="107" t="s">
        <v>27</v>
      </c>
      <c r="N115" s="108"/>
      <c r="O115" s="108"/>
      <c r="P115" s="109"/>
      <c r="Q115" s="107" t="s">
        <v>28</v>
      </c>
      <c r="R115" s="108"/>
      <c r="S115" s="108"/>
      <c r="T115" s="108"/>
      <c r="U115" s="108"/>
      <c r="V115" s="109"/>
      <c r="W115" s="130"/>
      <c r="X115" s="28"/>
      <c r="Y115" s="28"/>
      <c r="Z115" s="28"/>
      <c r="AA115" s="28"/>
      <c r="AB115" s="28"/>
      <c r="AC115" s="28"/>
      <c r="AD115" s="28"/>
    </row>
    <row r="116" spans="1:31" s="7" customFormat="1" ht="29.25" customHeight="1" x14ac:dyDescent="0.2">
      <c r="A116" s="111"/>
      <c r="B116" s="111"/>
      <c r="C116" s="111"/>
      <c r="D116" s="148" t="s">
        <v>67</v>
      </c>
      <c r="E116" s="87" t="s">
        <v>68</v>
      </c>
      <c r="F116" s="87" t="s">
        <v>69</v>
      </c>
      <c r="G116" s="111"/>
      <c r="H116" s="148" t="s">
        <v>5</v>
      </c>
      <c r="I116" s="148" t="s">
        <v>6</v>
      </c>
      <c r="J116" s="148" t="s">
        <v>7</v>
      </c>
      <c r="K116" s="148" t="s">
        <v>9</v>
      </c>
      <c r="L116" s="148" t="s">
        <v>10</v>
      </c>
      <c r="M116" s="39" t="s">
        <v>5</v>
      </c>
      <c r="N116" s="39" t="s">
        <v>7</v>
      </c>
      <c r="O116" s="39" t="s">
        <v>29</v>
      </c>
      <c r="P116" s="39" t="s">
        <v>30</v>
      </c>
      <c r="Q116" s="39" t="s">
        <v>9</v>
      </c>
      <c r="R116" s="39" t="s">
        <v>31</v>
      </c>
      <c r="S116" s="39" t="s">
        <v>32</v>
      </c>
      <c r="T116" s="39" t="s">
        <v>10</v>
      </c>
      <c r="U116" s="149" t="s">
        <v>39</v>
      </c>
      <c r="V116" s="149" t="s">
        <v>38</v>
      </c>
      <c r="W116" s="131"/>
      <c r="X116" s="28"/>
      <c r="Y116" s="28"/>
      <c r="Z116" s="28"/>
      <c r="AA116" s="28"/>
      <c r="AB116" s="28"/>
      <c r="AC116" s="28"/>
      <c r="AD116" s="28"/>
    </row>
    <row r="117" spans="1:31" ht="30.75" customHeight="1" x14ac:dyDescent="0.25">
      <c r="A117" s="42">
        <v>103</v>
      </c>
      <c r="B117" s="36" t="s">
        <v>56</v>
      </c>
      <c r="C117" s="47">
        <v>250</v>
      </c>
      <c r="D117" s="47">
        <v>8.8800000000000008</v>
      </c>
      <c r="E117" s="47">
        <v>7</v>
      </c>
      <c r="F117" s="47">
        <v>11.74</v>
      </c>
      <c r="G117" s="47">
        <v>147</v>
      </c>
      <c r="H117" s="47"/>
      <c r="I117" s="47"/>
      <c r="J117" s="47"/>
      <c r="K117" s="47"/>
      <c r="L117" s="63"/>
      <c r="M117" s="40">
        <v>0.01</v>
      </c>
      <c r="N117" s="40">
        <v>2.13</v>
      </c>
      <c r="O117" s="40">
        <v>0.02</v>
      </c>
      <c r="P117" s="40">
        <v>0.03</v>
      </c>
      <c r="Q117" s="40">
        <v>123.92</v>
      </c>
      <c r="R117" s="40">
        <v>41.78</v>
      </c>
      <c r="S117" s="40">
        <v>88.4</v>
      </c>
      <c r="T117" s="40">
        <v>0.215</v>
      </c>
      <c r="U117" s="79">
        <v>1.0999999999999999E-2</v>
      </c>
      <c r="V117" s="79">
        <v>2.85</v>
      </c>
      <c r="W117" s="4"/>
    </row>
    <row r="118" spans="1:31" ht="30" customHeight="1" x14ac:dyDescent="0.25">
      <c r="A118" s="42">
        <v>65</v>
      </c>
      <c r="B118" s="36" t="s">
        <v>64</v>
      </c>
      <c r="C118" s="47">
        <v>60</v>
      </c>
      <c r="D118" s="47">
        <v>5.3</v>
      </c>
      <c r="E118" s="47">
        <v>7.4</v>
      </c>
      <c r="F118" s="47">
        <v>8.5</v>
      </c>
      <c r="G118" s="47">
        <v>106</v>
      </c>
      <c r="H118" s="42"/>
      <c r="I118" s="42"/>
      <c r="J118" s="42"/>
      <c r="K118" s="42"/>
      <c r="L118" s="150"/>
      <c r="M118" s="40">
        <v>0.03</v>
      </c>
      <c r="N118" s="40"/>
      <c r="O118" s="40">
        <v>0.45</v>
      </c>
      <c r="P118" s="40">
        <v>0.01</v>
      </c>
      <c r="Q118" s="40">
        <v>136.59</v>
      </c>
      <c r="R118" s="40">
        <v>6.47</v>
      </c>
      <c r="S118" s="40">
        <v>48.16</v>
      </c>
      <c r="T118" s="40">
        <v>0.05</v>
      </c>
      <c r="U118" s="79">
        <v>1E-3</v>
      </c>
      <c r="V118" s="79"/>
      <c r="W118" s="4"/>
    </row>
    <row r="119" spans="1:31" ht="22.5" customHeight="1" x14ac:dyDescent="0.25">
      <c r="A119" s="42">
        <v>256</v>
      </c>
      <c r="B119" s="36" t="s">
        <v>84</v>
      </c>
      <c r="C119" s="42">
        <v>180</v>
      </c>
      <c r="D119" s="42">
        <v>2.94</v>
      </c>
      <c r="E119" s="42">
        <v>6.5</v>
      </c>
      <c r="F119" s="42">
        <v>40.98</v>
      </c>
      <c r="G119" s="42">
        <v>248</v>
      </c>
      <c r="H119" s="42"/>
      <c r="I119" s="42"/>
      <c r="J119" s="42"/>
      <c r="K119" s="42"/>
      <c r="L119" s="150"/>
      <c r="M119" s="40"/>
      <c r="N119" s="40"/>
      <c r="O119" s="40"/>
      <c r="P119" s="40"/>
      <c r="Q119" s="40"/>
      <c r="R119" s="40"/>
      <c r="S119" s="40"/>
      <c r="T119" s="40"/>
      <c r="U119" s="79"/>
      <c r="V119" s="79"/>
      <c r="W119" s="4"/>
    </row>
    <row r="120" spans="1:31" ht="18.75" customHeight="1" x14ac:dyDescent="0.25">
      <c r="A120" s="42">
        <v>422</v>
      </c>
      <c r="B120" s="36" t="s">
        <v>62</v>
      </c>
      <c r="C120" s="42">
        <v>30</v>
      </c>
      <c r="D120" s="42">
        <v>0.6</v>
      </c>
      <c r="E120" s="42">
        <v>0.78</v>
      </c>
      <c r="F120" s="42">
        <v>1.86</v>
      </c>
      <c r="G120" s="42">
        <v>17</v>
      </c>
      <c r="H120" s="42"/>
      <c r="I120" s="42"/>
      <c r="J120" s="42"/>
      <c r="K120" s="42"/>
      <c r="L120" s="150"/>
      <c r="M120" s="40"/>
      <c r="N120" s="40"/>
      <c r="O120" s="40"/>
      <c r="P120" s="40"/>
      <c r="Q120" s="40"/>
      <c r="R120" s="40"/>
      <c r="S120" s="40"/>
      <c r="T120" s="40"/>
      <c r="U120" s="79"/>
      <c r="V120" s="79"/>
      <c r="W120" s="4"/>
    </row>
    <row r="121" spans="1:31" ht="21.75" customHeight="1" x14ac:dyDescent="0.25">
      <c r="A121" s="42" t="s">
        <v>59</v>
      </c>
      <c r="B121" s="36" t="s">
        <v>58</v>
      </c>
      <c r="C121" s="47">
        <v>120</v>
      </c>
      <c r="D121" s="47">
        <v>1.35</v>
      </c>
      <c r="E121" s="47">
        <v>8.2100000000000009</v>
      </c>
      <c r="F121" s="47">
        <v>6.01</v>
      </c>
      <c r="G121" s="47">
        <v>142</v>
      </c>
      <c r="H121" s="47"/>
      <c r="I121" s="47"/>
      <c r="J121" s="47"/>
      <c r="K121" s="47"/>
      <c r="L121" s="63"/>
      <c r="M121" s="40">
        <v>0.01</v>
      </c>
      <c r="N121" s="40"/>
      <c r="O121" s="40">
        <v>0.08</v>
      </c>
      <c r="P121" s="40">
        <v>0.1</v>
      </c>
      <c r="Q121" s="40">
        <v>91.42</v>
      </c>
      <c r="R121" s="40">
        <v>28.5</v>
      </c>
      <c r="S121" s="40">
        <v>14</v>
      </c>
      <c r="T121" s="40">
        <v>0.01</v>
      </c>
      <c r="U121" s="79">
        <v>1.2999999999999999E-2</v>
      </c>
      <c r="V121" s="79"/>
      <c r="W121" s="4"/>
    </row>
    <row r="122" spans="1:31" ht="21.75" customHeight="1" x14ac:dyDescent="0.25">
      <c r="A122" s="42" t="s">
        <v>35</v>
      </c>
      <c r="B122" s="156" t="s">
        <v>26</v>
      </c>
      <c r="C122" s="47">
        <v>100</v>
      </c>
      <c r="D122" s="47">
        <v>0.4</v>
      </c>
      <c r="E122" s="47">
        <v>0.4</v>
      </c>
      <c r="F122" s="47">
        <v>10.4</v>
      </c>
      <c r="G122" s="47">
        <v>45</v>
      </c>
      <c r="H122" s="47"/>
      <c r="I122" s="47"/>
      <c r="J122" s="47"/>
      <c r="K122" s="47"/>
      <c r="L122" s="63"/>
      <c r="M122" s="40">
        <v>0.03</v>
      </c>
      <c r="N122" s="40">
        <v>10</v>
      </c>
      <c r="O122" s="40">
        <v>5.0000000000000001E-3</v>
      </c>
      <c r="P122" s="40">
        <v>0.4</v>
      </c>
      <c r="Q122" s="40">
        <v>16</v>
      </c>
      <c r="R122" s="40">
        <v>11</v>
      </c>
      <c r="S122" s="40">
        <v>9</v>
      </c>
      <c r="T122" s="40">
        <v>3.78</v>
      </c>
      <c r="U122" s="79"/>
      <c r="V122" s="79"/>
      <c r="W122" s="4"/>
    </row>
    <row r="123" spans="1:31" ht="21.75" customHeight="1" x14ac:dyDescent="0.25">
      <c r="A123" s="42" t="s">
        <v>35</v>
      </c>
      <c r="B123" s="36" t="s">
        <v>36</v>
      </c>
      <c r="C123" s="47">
        <v>28</v>
      </c>
      <c r="D123" s="47">
        <v>2.6</v>
      </c>
      <c r="E123" s="47">
        <v>0.2</v>
      </c>
      <c r="F123" s="47">
        <v>13.4</v>
      </c>
      <c r="G123" s="47">
        <v>74</v>
      </c>
      <c r="H123" s="47"/>
      <c r="I123" s="47"/>
      <c r="J123" s="47"/>
      <c r="K123" s="47"/>
      <c r="L123" s="63"/>
      <c r="M123" s="40">
        <v>0.01</v>
      </c>
      <c r="N123" s="40"/>
      <c r="O123" s="40"/>
      <c r="P123" s="40">
        <v>0.05</v>
      </c>
      <c r="Q123" s="40">
        <v>10</v>
      </c>
      <c r="R123" s="40">
        <v>32</v>
      </c>
      <c r="S123" s="40"/>
      <c r="T123" s="40">
        <v>0.25</v>
      </c>
      <c r="U123" s="79"/>
      <c r="V123" s="79"/>
      <c r="W123" s="4"/>
    </row>
    <row r="124" spans="1:31" ht="18" customHeight="1" x14ac:dyDescent="0.25">
      <c r="A124" s="42" t="s">
        <v>35</v>
      </c>
      <c r="B124" s="36" t="s">
        <v>37</v>
      </c>
      <c r="C124" s="47">
        <v>17.5</v>
      </c>
      <c r="D124" s="47">
        <v>3</v>
      </c>
      <c r="E124" s="47">
        <v>0.8</v>
      </c>
      <c r="F124" s="47">
        <v>18</v>
      </c>
      <c r="G124" s="47">
        <v>90</v>
      </c>
      <c r="H124" s="47">
        <v>0.18</v>
      </c>
      <c r="I124" s="47">
        <v>0.08</v>
      </c>
      <c r="J124" s="47"/>
      <c r="K124" s="47">
        <v>35</v>
      </c>
      <c r="L124" s="63">
        <v>3.9</v>
      </c>
      <c r="M124" s="40">
        <v>0.04</v>
      </c>
      <c r="N124" s="40"/>
      <c r="O124" s="40"/>
      <c r="P124" s="40">
        <v>0.05</v>
      </c>
      <c r="Q124" s="40">
        <v>20</v>
      </c>
      <c r="R124" s="40">
        <v>65</v>
      </c>
      <c r="S124" s="40"/>
      <c r="T124" s="40">
        <v>0.3</v>
      </c>
      <c r="U124" s="79"/>
      <c r="V124" s="79"/>
      <c r="W124" s="4"/>
    </row>
    <row r="125" spans="1:31" ht="18.75" customHeight="1" x14ac:dyDescent="0.25">
      <c r="A125" s="42">
        <v>459</v>
      </c>
      <c r="B125" s="36" t="s">
        <v>77</v>
      </c>
      <c r="C125" s="47">
        <v>200</v>
      </c>
      <c r="D125" s="47">
        <v>0.68</v>
      </c>
      <c r="E125" s="47"/>
      <c r="F125" s="47">
        <v>23.05</v>
      </c>
      <c r="G125" s="47">
        <v>95</v>
      </c>
      <c r="H125" s="47"/>
      <c r="I125" s="47"/>
      <c r="J125" s="47"/>
      <c r="K125" s="47"/>
      <c r="L125" s="63"/>
      <c r="M125" s="40">
        <v>0.01</v>
      </c>
      <c r="N125" s="40">
        <v>5</v>
      </c>
      <c r="O125" s="40"/>
      <c r="P125" s="40">
        <v>0.02</v>
      </c>
      <c r="Q125" s="40">
        <v>56.37</v>
      </c>
      <c r="R125" s="40">
        <v>40</v>
      </c>
      <c r="S125" s="40"/>
      <c r="T125" s="40">
        <v>0.34</v>
      </c>
      <c r="U125" s="79"/>
      <c r="V125" s="79"/>
      <c r="W125" s="4">
        <v>8.3000000000000007</v>
      </c>
    </row>
    <row r="126" spans="1:31" s="24" customFormat="1" ht="18.75" customHeight="1" x14ac:dyDescent="0.2">
      <c r="A126" s="173" t="s">
        <v>11</v>
      </c>
      <c r="B126" s="174"/>
      <c r="C126" s="175">
        <f>SUM(C117:C125)</f>
        <v>985.5</v>
      </c>
      <c r="D126" s="175">
        <f t="shared" ref="D126:G126" si="15">SUM(D117:D125)</f>
        <v>25.750000000000004</v>
      </c>
      <c r="E126" s="175">
        <f t="shared" si="15"/>
        <v>31.29</v>
      </c>
      <c r="F126" s="175">
        <f t="shared" si="15"/>
        <v>133.94000000000003</v>
      </c>
      <c r="G126" s="175">
        <f t="shared" si="15"/>
        <v>964</v>
      </c>
      <c r="H126" s="44">
        <f t="shared" ref="H126:W126" si="16">H125+H124+H121+H117+H118+H123+H122</f>
        <v>0.18</v>
      </c>
      <c r="I126" s="44">
        <f t="shared" si="16"/>
        <v>0.08</v>
      </c>
      <c r="J126" s="44">
        <f t="shared" si="16"/>
        <v>0</v>
      </c>
      <c r="K126" s="44">
        <f t="shared" si="16"/>
        <v>35</v>
      </c>
      <c r="L126" s="44">
        <f t="shared" si="16"/>
        <v>3.9</v>
      </c>
      <c r="M126" s="44">
        <f t="shared" si="16"/>
        <v>0.14000000000000001</v>
      </c>
      <c r="N126" s="44">
        <f t="shared" si="16"/>
        <v>17.13</v>
      </c>
      <c r="O126" s="89">
        <f>O125+O124+O121+O117+O118+O123+O122</f>
        <v>0.55500000000000005</v>
      </c>
      <c r="P126" s="44">
        <f t="shared" si="16"/>
        <v>0.66</v>
      </c>
      <c r="Q126" s="44">
        <f t="shared" si="16"/>
        <v>454.30000000000007</v>
      </c>
      <c r="R126" s="44">
        <f t="shared" si="16"/>
        <v>224.75</v>
      </c>
      <c r="S126" s="44">
        <f t="shared" si="16"/>
        <v>159.56</v>
      </c>
      <c r="T126" s="44">
        <f t="shared" si="16"/>
        <v>4.9450000000000003</v>
      </c>
      <c r="U126" s="44">
        <f t="shared" si="16"/>
        <v>2.5000000000000001E-2</v>
      </c>
      <c r="V126" s="44">
        <f t="shared" si="16"/>
        <v>2.85</v>
      </c>
      <c r="W126" s="23">
        <f t="shared" si="16"/>
        <v>8.3000000000000007</v>
      </c>
      <c r="X126" s="35"/>
      <c r="Y126" s="35"/>
      <c r="Z126" s="35"/>
      <c r="AA126" s="35"/>
      <c r="AB126" s="35"/>
      <c r="AC126" s="35"/>
      <c r="AD126" s="34"/>
    </row>
    <row r="127" spans="1:31" s="4" customFormat="1" ht="13.5" customHeight="1" x14ac:dyDescent="0.25">
      <c r="A127" s="176"/>
      <c r="B127" s="177"/>
      <c r="C127" s="177"/>
      <c r="D127" s="177"/>
      <c r="E127" s="177"/>
      <c r="F127" s="177"/>
      <c r="G127" s="177"/>
      <c r="H127" s="177"/>
      <c r="I127" s="177"/>
      <c r="J127" s="177"/>
      <c r="K127" s="177"/>
      <c r="L127" s="177"/>
      <c r="M127" s="177"/>
      <c r="N127" s="177"/>
      <c r="O127" s="177"/>
      <c r="P127" s="177"/>
      <c r="Q127" s="177"/>
      <c r="R127" s="177"/>
      <c r="S127" s="177"/>
      <c r="T127" s="178"/>
      <c r="U127" s="79"/>
      <c r="V127" s="79"/>
      <c r="X127" s="5"/>
      <c r="Y127" s="5"/>
      <c r="Z127" s="5"/>
      <c r="AA127" s="5"/>
      <c r="AB127" s="5"/>
      <c r="AC127" s="5"/>
      <c r="AD127" s="33"/>
    </row>
    <row r="128" spans="1:31" x14ac:dyDescent="0.25">
      <c r="A128" s="179" t="s">
        <v>33</v>
      </c>
      <c r="B128" s="180"/>
      <c r="C128" s="181"/>
      <c r="D128" s="45">
        <f t="shared" ref="D128:W128" si="17">D126+D112+D100+D88+D76+D63+D51+D38+D25+D12</f>
        <v>269.5</v>
      </c>
      <c r="E128" s="45">
        <f t="shared" si="17"/>
        <v>276.5</v>
      </c>
      <c r="F128" s="45">
        <f t="shared" si="17"/>
        <v>1172.4950000000001</v>
      </c>
      <c r="G128" s="45">
        <f t="shared" si="17"/>
        <v>8225</v>
      </c>
      <c r="H128" s="45" t="e">
        <f t="shared" si="17"/>
        <v>#REF!</v>
      </c>
      <c r="I128" s="45" t="e">
        <f t="shared" si="17"/>
        <v>#REF!</v>
      </c>
      <c r="J128" s="45" t="e">
        <f t="shared" si="17"/>
        <v>#REF!</v>
      </c>
      <c r="K128" s="45" t="e">
        <f t="shared" si="17"/>
        <v>#REF!</v>
      </c>
      <c r="L128" s="45" t="e">
        <f t="shared" si="17"/>
        <v>#REF!</v>
      </c>
      <c r="M128" s="45" t="e">
        <f t="shared" si="17"/>
        <v>#REF!</v>
      </c>
      <c r="N128" s="45" t="e">
        <f t="shared" si="17"/>
        <v>#REF!</v>
      </c>
      <c r="O128" s="45" t="e">
        <f t="shared" si="17"/>
        <v>#REF!</v>
      </c>
      <c r="P128" s="45" t="e">
        <f t="shared" si="17"/>
        <v>#REF!</v>
      </c>
      <c r="Q128" s="45" t="e">
        <f t="shared" si="17"/>
        <v>#REF!</v>
      </c>
      <c r="R128" s="45" t="e">
        <f t="shared" si="17"/>
        <v>#REF!</v>
      </c>
      <c r="S128" s="45" t="e">
        <f t="shared" si="17"/>
        <v>#REF!</v>
      </c>
      <c r="T128" s="45" t="e">
        <f t="shared" si="17"/>
        <v>#REF!</v>
      </c>
      <c r="U128" s="182" t="e">
        <f t="shared" si="17"/>
        <v>#REF!</v>
      </c>
      <c r="V128" s="182" t="e">
        <f t="shared" si="17"/>
        <v>#REF!</v>
      </c>
      <c r="W128" s="81" t="e">
        <f t="shared" si="17"/>
        <v>#REF!</v>
      </c>
    </row>
    <row r="129" spans="1:23" x14ac:dyDescent="0.25">
      <c r="A129" s="79"/>
      <c r="B129" s="183" t="s">
        <v>34</v>
      </c>
      <c r="C129" s="79"/>
      <c r="D129" s="46">
        <f>D128/10</f>
        <v>26.95</v>
      </c>
      <c r="E129" s="46">
        <f t="shared" ref="E129:T129" si="18">E128/10</f>
        <v>27.65</v>
      </c>
      <c r="F129" s="46">
        <f t="shared" si="18"/>
        <v>117.24950000000001</v>
      </c>
      <c r="G129" s="46">
        <f t="shared" si="18"/>
        <v>822.5</v>
      </c>
      <c r="H129" s="46" t="e">
        <f t="shared" si="18"/>
        <v>#REF!</v>
      </c>
      <c r="I129" s="46" t="e">
        <f t="shared" si="18"/>
        <v>#REF!</v>
      </c>
      <c r="J129" s="46" t="e">
        <f t="shared" si="18"/>
        <v>#REF!</v>
      </c>
      <c r="K129" s="46" t="e">
        <f t="shared" si="18"/>
        <v>#REF!</v>
      </c>
      <c r="L129" s="46" t="e">
        <f t="shared" si="18"/>
        <v>#REF!</v>
      </c>
      <c r="M129" s="46" t="e">
        <f t="shared" si="18"/>
        <v>#REF!</v>
      </c>
      <c r="N129" s="46" t="e">
        <f>N128/10</f>
        <v>#REF!</v>
      </c>
      <c r="O129" s="184" t="e">
        <f>O128/10</f>
        <v>#REF!</v>
      </c>
      <c r="P129" s="46" t="e">
        <f t="shared" si="18"/>
        <v>#REF!</v>
      </c>
      <c r="Q129" s="46" t="e">
        <f t="shared" si="18"/>
        <v>#REF!</v>
      </c>
      <c r="R129" s="46" t="e">
        <f t="shared" si="18"/>
        <v>#REF!</v>
      </c>
      <c r="S129" s="46" t="e">
        <f t="shared" si="18"/>
        <v>#REF!</v>
      </c>
      <c r="T129" s="46" t="e">
        <f t="shared" si="18"/>
        <v>#REF!</v>
      </c>
      <c r="U129" s="184" t="e">
        <f>U128/10</f>
        <v>#REF!</v>
      </c>
      <c r="V129" s="184" t="e">
        <f t="shared" ref="V129:W129" si="19">V128/10</f>
        <v>#REF!</v>
      </c>
      <c r="W129" s="82" t="e">
        <f t="shared" si="19"/>
        <v>#REF!</v>
      </c>
    </row>
    <row r="130" spans="1:23" x14ac:dyDescent="0.25">
      <c r="A130" s="38"/>
      <c r="B130" s="185"/>
      <c r="C130" s="38"/>
      <c r="D130" s="38"/>
      <c r="E130" s="38"/>
      <c r="F130" s="38"/>
      <c r="H130" s="38"/>
      <c r="I130" s="38"/>
      <c r="J130" s="38"/>
      <c r="K130" s="38"/>
      <c r="L130" s="38"/>
      <c r="O130" s="38"/>
      <c r="P130" s="38"/>
      <c r="Q130" s="38"/>
      <c r="R130" s="38"/>
      <c r="S130" s="38"/>
      <c r="T130" s="38"/>
      <c r="U130" s="38"/>
      <c r="V130" s="38"/>
    </row>
    <row r="131" spans="1:23" x14ac:dyDescent="0.25">
      <c r="A131" s="38"/>
      <c r="B131" s="185"/>
      <c r="C131" s="38"/>
      <c r="D131" s="38">
        <v>77</v>
      </c>
      <c r="E131" s="38">
        <v>79</v>
      </c>
      <c r="F131" s="38">
        <v>335</v>
      </c>
      <c r="G131" s="38">
        <v>2350</v>
      </c>
      <c r="H131" s="38"/>
      <c r="I131" s="38"/>
      <c r="J131" s="38"/>
      <c r="K131" s="38"/>
      <c r="L131" s="38"/>
      <c r="M131" s="38">
        <v>1.2</v>
      </c>
      <c r="N131" s="38">
        <v>60</v>
      </c>
      <c r="O131" s="38">
        <v>700</v>
      </c>
      <c r="P131" s="38"/>
      <c r="Q131" s="38">
        <v>1100</v>
      </c>
      <c r="R131" s="38">
        <v>1100</v>
      </c>
      <c r="S131" s="38">
        <v>250</v>
      </c>
      <c r="T131" s="38">
        <v>12</v>
      </c>
      <c r="U131" s="38">
        <v>0.1</v>
      </c>
      <c r="V131" s="38"/>
    </row>
    <row r="132" spans="1:23" s="65" customFormat="1" x14ac:dyDescent="0.25">
      <c r="A132" s="186"/>
      <c r="B132" s="186"/>
      <c r="C132" s="51"/>
      <c r="D132" s="51">
        <f>D131*35%</f>
        <v>26.95</v>
      </c>
      <c r="E132" s="51">
        <f t="shared" ref="E132:W132" si="20">E131*35%</f>
        <v>27.65</v>
      </c>
      <c r="F132" s="51">
        <f t="shared" si="20"/>
        <v>117.24999999999999</v>
      </c>
      <c r="G132" s="51">
        <f t="shared" si="20"/>
        <v>822.5</v>
      </c>
      <c r="H132" s="51">
        <f t="shared" si="20"/>
        <v>0</v>
      </c>
      <c r="I132" s="51">
        <f t="shared" si="20"/>
        <v>0</v>
      </c>
      <c r="J132" s="51">
        <f t="shared" si="20"/>
        <v>0</v>
      </c>
      <c r="K132" s="51">
        <f t="shared" si="20"/>
        <v>0</v>
      </c>
      <c r="L132" s="51">
        <f t="shared" si="20"/>
        <v>0</v>
      </c>
      <c r="M132" s="51">
        <f t="shared" si="20"/>
        <v>0.42</v>
      </c>
      <c r="N132" s="51">
        <f t="shared" si="20"/>
        <v>21</v>
      </c>
      <c r="O132" s="51">
        <f t="shared" si="20"/>
        <v>244.99999999999997</v>
      </c>
      <c r="P132" s="51">
        <f t="shared" si="20"/>
        <v>0</v>
      </c>
      <c r="Q132" s="51">
        <f t="shared" si="20"/>
        <v>385</v>
      </c>
      <c r="R132" s="51">
        <f t="shared" si="20"/>
        <v>385</v>
      </c>
      <c r="S132" s="51">
        <f t="shared" si="20"/>
        <v>87.5</v>
      </c>
      <c r="T132" s="51">
        <f t="shared" si="20"/>
        <v>4.1999999999999993</v>
      </c>
      <c r="U132" s="51">
        <f t="shared" si="20"/>
        <v>3.4999999999999996E-2</v>
      </c>
      <c r="V132" s="51">
        <f t="shared" si="20"/>
        <v>0</v>
      </c>
      <c r="W132" s="65">
        <f t="shared" si="20"/>
        <v>0</v>
      </c>
    </row>
    <row r="133" spans="1:23" x14ac:dyDescent="0.25">
      <c r="A133" s="185"/>
      <c r="B133" s="185"/>
      <c r="C133" s="38"/>
      <c r="D133" s="38">
        <v>26.95</v>
      </c>
      <c r="E133" s="38">
        <v>27.65</v>
      </c>
      <c r="F133" s="38">
        <v>117.25</v>
      </c>
      <c r="G133" s="38">
        <v>822.5</v>
      </c>
      <c r="H133" s="38">
        <f t="shared" ref="H133:L133" si="21">H132*12</f>
        <v>0</v>
      </c>
      <c r="I133" s="38">
        <f t="shared" si="21"/>
        <v>0</v>
      </c>
      <c r="J133" s="38">
        <f t="shared" si="21"/>
        <v>0</v>
      </c>
      <c r="K133" s="38">
        <f t="shared" si="21"/>
        <v>0</v>
      </c>
      <c r="L133" s="38">
        <f t="shared" si="21"/>
        <v>0</v>
      </c>
      <c r="M133" s="38">
        <v>0.42</v>
      </c>
      <c r="N133" s="38">
        <v>21</v>
      </c>
      <c r="O133" s="67">
        <v>245</v>
      </c>
      <c r="P133" s="67">
        <v>3.5</v>
      </c>
      <c r="Q133" s="67">
        <v>385</v>
      </c>
      <c r="R133" s="67">
        <v>385</v>
      </c>
      <c r="S133" s="67">
        <v>87.5</v>
      </c>
      <c r="T133" s="67">
        <v>4.2</v>
      </c>
      <c r="U133" s="38">
        <v>3.5000000000000003E-2</v>
      </c>
      <c r="V133" s="38">
        <v>3.5</v>
      </c>
    </row>
    <row r="134" spans="1:23" x14ac:dyDescent="0.25">
      <c r="A134" s="185"/>
      <c r="B134" s="185"/>
      <c r="C134" s="38"/>
      <c r="D134" s="67">
        <f>D133*10</f>
        <v>269.5</v>
      </c>
      <c r="E134" s="67">
        <f t="shared" ref="E134:T134" si="22">E133*10</f>
        <v>276.5</v>
      </c>
      <c r="F134" s="67">
        <f t="shared" si="22"/>
        <v>1172.5</v>
      </c>
      <c r="G134" s="67">
        <f t="shared" si="22"/>
        <v>8225</v>
      </c>
      <c r="H134" s="67">
        <f t="shared" si="22"/>
        <v>0</v>
      </c>
      <c r="I134" s="67">
        <f t="shared" si="22"/>
        <v>0</v>
      </c>
      <c r="J134" s="67">
        <f t="shared" si="22"/>
        <v>0</v>
      </c>
      <c r="K134" s="67">
        <f t="shared" si="22"/>
        <v>0</v>
      </c>
      <c r="L134" s="67">
        <f t="shared" si="22"/>
        <v>0</v>
      </c>
      <c r="M134" s="67">
        <f t="shared" si="22"/>
        <v>4.2</v>
      </c>
      <c r="N134" s="67">
        <f t="shared" si="22"/>
        <v>210</v>
      </c>
      <c r="O134" s="67">
        <f t="shared" si="22"/>
        <v>2450</v>
      </c>
      <c r="P134" s="67">
        <f t="shared" si="22"/>
        <v>35</v>
      </c>
      <c r="Q134" s="67">
        <f t="shared" si="22"/>
        <v>3850</v>
      </c>
      <c r="R134" s="67">
        <f t="shared" si="22"/>
        <v>3850</v>
      </c>
      <c r="S134" s="67">
        <f t="shared" si="22"/>
        <v>875</v>
      </c>
      <c r="T134" s="67">
        <f t="shared" si="22"/>
        <v>42</v>
      </c>
      <c r="U134" s="67">
        <f t="shared" ref="U134:V134" si="23">U133*10</f>
        <v>0.35000000000000003</v>
      </c>
      <c r="V134" s="67">
        <f t="shared" si="23"/>
        <v>35</v>
      </c>
      <c r="W134" s="75"/>
    </row>
    <row r="135" spans="1:23" x14ac:dyDescent="0.25">
      <c r="A135" s="185"/>
      <c r="B135" s="185"/>
      <c r="C135" s="38"/>
      <c r="D135" s="67">
        <f>D134-D128</f>
        <v>0</v>
      </c>
      <c r="E135" s="67">
        <f t="shared" ref="E135:T135" si="24">E134-E128</f>
        <v>0</v>
      </c>
      <c r="F135" s="67">
        <f t="shared" si="24"/>
        <v>4.9999999998817657E-3</v>
      </c>
      <c r="G135" s="67">
        <f t="shared" si="24"/>
        <v>0</v>
      </c>
      <c r="H135" s="67" t="e">
        <f t="shared" si="24"/>
        <v>#REF!</v>
      </c>
      <c r="I135" s="67" t="e">
        <f t="shared" si="24"/>
        <v>#REF!</v>
      </c>
      <c r="J135" s="67" t="e">
        <f t="shared" si="24"/>
        <v>#REF!</v>
      </c>
      <c r="K135" s="67" t="e">
        <f t="shared" si="24"/>
        <v>#REF!</v>
      </c>
      <c r="L135" s="67" t="e">
        <f t="shared" si="24"/>
        <v>#REF!</v>
      </c>
      <c r="M135" s="67" t="e">
        <f t="shared" si="24"/>
        <v>#REF!</v>
      </c>
      <c r="N135" s="67" t="e">
        <f t="shared" si="24"/>
        <v>#REF!</v>
      </c>
      <c r="O135" s="67" t="e">
        <f t="shared" si="24"/>
        <v>#REF!</v>
      </c>
      <c r="P135" s="67" t="e">
        <f t="shared" si="24"/>
        <v>#REF!</v>
      </c>
      <c r="Q135" s="67" t="e">
        <f t="shared" si="24"/>
        <v>#REF!</v>
      </c>
      <c r="R135" s="67" t="e">
        <f t="shared" si="24"/>
        <v>#REF!</v>
      </c>
      <c r="S135" s="67" t="e">
        <f t="shared" si="24"/>
        <v>#REF!</v>
      </c>
      <c r="T135" s="67" t="e">
        <f t="shared" si="24"/>
        <v>#REF!</v>
      </c>
      <c r="U135" s="67" t="e">
        <f t="shared" ref="U135:V135" si="25">U134-U128</f>
        <v>#REF!</v>
      </c>
      <c r="V135" s="67" t="e">
        <f t="shared" si="25"/>
        <v>#REF!</v>
      </c>
      <c r="W135" s="75"/>
    </row>
    <row r="136" spans="1:23" x14ac:dyDescent="0.25">
      <c r="A136" s="185"/>
      <c r="B136" s="185"/>
      <c r="C136" s="38"/>
      <c r="D136" s="38"/>
      <c r="E136" s="50"/>
      <c r="F136" s="38"/>
      <c r="H136" s="38"/>
      <c r="I136" s="38"/>
      <c r="J136" s="38"/>
      <c r="K136" s="38"/>
      <c r="L136" s="38"/>
      <c r="O136" s="38"/>
      <c r="P136" s="38"/>
      <c r="Q136" s="38"/>
      <c r="R136" s="38"/>
      <c r="S136" s="38"/>
      <c r="T136" s="38"/>
      <c r="U136" s="38"/>
      <c r="V136" s="38"/>
    </row>
    <row r="137" spans="1:23" ht="15.75" customHeight="1" x14ac:dyDescent="0.25">
      <c r="A137" s="187" t="s">
        <v>57</v>
      </c>
      <c r="B137" s="187"/>
      <c r="C137" s="187"/>
      <c r="D137" s="187"/>
      <c r="E137" s="187"/>
      <c r="F137" s="187"/>
      <c r="G137" s="187"/>
      <c r="H137" s="187"/>
      <c r="I137" s="187"/>
      <c r="J137" s="187"/>
      <c r="K137" s="187"/>
      <c r="L137" s="187"/>
      <c r="M137" s="187"/>
      <c r="N137" s="187"/>
      <c r="O137" s="187"/>
      <c r="P137" s="187"/>
      <c r="Q137" s="187"/>
      <c r="R137" s="187"/>
      <c r="S137" s="187"/>
      <c r="T137" s="187"/>
      <c r="U137" s="38"/>
      <c r="V137" s="38"/>
    </row>
    <row r="138" spans="1:23" ht="15" customHeight="1" x14ac:dyDescent="0.25">
      <c r="A138" s="187"/>
      <c r="B138" s="187"/>
      <c r="C138" s="187"/>
      <c r="D138" s="187"/>
      <c r="E138" s="187"/>
      <c r="F138" s="187"/>
      <c r="G138" s="187"/>
      <c r="H138" s="187"/>
      <c r="I138" s="187"/>
      <c r="J138" s="187"/>
      <c r="K138" s="187"/>
      <c r="L138" s="187"/>
      <c r="M138" s="187"/>
      <c r="N138" s="187"/>
      <c r="O138" s="187"/>
      <c r="P138" s="187"/>
      <c r="Q138" s="187"/>
      <c r="R138" s="187"/>
      <c r="S138" s="187"/>
      <c r="T138" s="187"/>
      <c r="U138" s="38"/>
      <c r="V138" s="38"/>
    </row>
    <row r="139" spans="1:23" ht="15" customHeight="1" x14ac:dyDescent="0.25">
      <c r="A139" s="187"/>
      <c r="B139" s="187"/>
      <c r="C139" s="187"/>
      <c r="D139" s="187"/>
      <c r="E139" s="187"/>
      <c r="F139" s="187"/>
      <c r="G139" s="187"/>
      <c r="H139" s="187"/>
      <c r="I139" s="187"/>
      <c r="J139" s="187"/>
      <c r="K139" s="187"/>
      <c r="L139" s="187"/>
      <c r="M139" s="187"/>
      <c r="N139" s="187"/>
      <c r="O139" s="187"/>
      <c r="P139" s="187"/>
      <c r="Q139" s="187"/>
      <c r="R139" s="187"/>
      <c r="S139" s="187"/>
      <c r="T139" s="187"/>
      <c r="U139" s="38"/>
      <c r="V139" s="38"/>
    </row>
    <row r="140" spans="1:23" ht="15" customHeight="1" x14ac:dyDescent="0.25">
      <c r="A140" s="187"/>
      <c r="B140" s="187"/>
      <c r="C140" s="187"/>
      <c r="D140" s="187"/>
      <c r="E140" s="187"/>
      <c r="F140" s="187"/>
      <c r="G140" s="187"/>
      <c r="H140" s="187"/>
      <c r="I140" s="187"/>
      <c r="J140" s="187"/>
      <c r="K140" s="187"/>
      <c r="L140" s="187"/>
      <c r="M140" s="187"/>
      <c r="N140" s="187"/>
      <c r="O140" s="187"/>
      <c r="P140" s="187"/>
      <c r="Q140" s="187"/>
      <c r="R140" s="187"/>
      <c r="S140" s="187"/>
      <c r="T140" s="187"/>
      <c r="U140" s="38"/>
      <c r="V140" s="38"/>
    </row>
    <row r="141" spans="1:23" ht="15" customHeight="1" x14ac:dyDescent="0.25">
      <c r="A141" s="187"/>
      <c r="B141" s="187"/>
      <c r="C141" s="187"/>
      <c r="D141" s="187"/>
      <c r="E141" s="187"/>
      <c r="F141" s="187"/>
      <c r="G141" s="187"/>
      <c r="H141" s="187"/>
      <c r="I141" s="187"/>
      <c r="J141" s="187"/>
      <c r="K141" s="187"/>
      <c r="L141" s="187"/>
      <c r="M141" s="187"/>
      <c r="N141" s="187"/>
      <c r="O141" s="187"/>
      <c r="P141" s="187"/>
      <c r="Q141" s="187"/>
      <c r="R141" s="187"/>
      <c r="S141" s="187"/>
      <c r="T141" s="187"/>
      <c r="U141" s="38"/>
      <c r="V141" s="38"/>
    </row>
    <row r="142" spans="1:23" ht="15" customHeight="1" x14ac:dyDescent="0.25">
      <c r="A142" s="187"/>
      <c r="B142" s="187"/>
      <c r="C142" s="187"/>
      <c r="D142" s="187"/>
      <c r="E142" s="187"/>
      <c r="F142" s="187"/>
      <c r="G142" s="187"/>
      <c r="H142" s="187"/>
      <c r="I142" s="187"/>
      <c r="J142" s="187"/>
      <c r="K142" s="187"/>
      <c r="L142" s="187"/>
      <c r="M142" s="187"/>
      <c r="N142" s="187"/>
      <c r="O142" s="187"/>
      <c r="P142" s="187"/>
      <c r="Q142" s="187"/>
      <c r="R142" s="187"/>
      <c r="S142" s="187"/>
      <c r="T142" s="187"/>
      <c r="U142" s="38"/>
      <c r="V142" s="38"/>
    </row>
    <row r="147" spans="2:2" ht="30" x14ac:dyDescent="0.25">
      <c r="B147" s="25" t="s">
        <v>42</v>
      </c>
    </row>
    <row r="148" spans="2:2" ht="45" x14ac:dyDescent="0.25">
      <c r="B148" s="25" t="s">
        <v>43</v>
      </c>
    </row>
    <row r="149" spans="2:2" ht="30" x14ac:dyDescent="0.25">
      <c r="B149" s="25" t="s">
        <v>44</v>
      </c>
    </row>
  </sheetData>
  <mergeCells count="132">
    <mergeCell ref="A126:B126"/>
    <mergeCell ref="A12:B12"/>
    <mergeCell ref="A25:B25"/>
    <mergeCell ref="A38:B38"/>
    <mergeCell ref="A51:B51"/>
    <mergeCell ref="A63:B63"/>
    <mergeCell ref="A76:B76"/>
    <mergeCell ref="A88:B88"/>
    <mergeCell ref="A100:B100"/>
    <mergeCell ref="A112:B112"/>
    <mergeCell ref="B66:B67"/>
    <mergeCell ref="W102:W104"/>
    <mergeCell ref="W114:W116"/>
    <mergeCell ref="W2:W4"/>
    <mergeCell ref="W14:W16"/>
    <mergeCell ref="W27:W29"/>
    <mergeCell ref="W40:W42"/>
    <mergeCell ref="W53:W55"/>
    <mergeCell ref="W65:W67"/>
    <mergeCell ref="W78:W80"/>
    <mergeCell ref="W90:W92"/>
    <mergeCell ref="M66:P66"/>
    <mergeCell ref="G91:G92"/>
    <mergeCell ref="H79:J79"/>
    <mergeCell ref="A41:A42"/>
    <mergeCell ref="B41:B42"/>
    <mergeCell ref="C41:C42"/>
    <mergeCell ref="G41:G42"/>
    <mergeCell ref="H41:J41"/>
    <mergeCell ref="M79:P79"/>
    <mergeCell ref="K91:L91"/>
    <mergeCell ref="M91:P91"/>
    <mergeCell ref="M41:P41"/>
    <mergeCell ref="D41:F41"/>
    <mergeCell ref="K41:L41"/>
    <mergeCell ref="D91:F91"/>
    <mergeCell ref="A79:A80"/>
    <mergeCell ref="B79:B80"/>
    <mergeCell ref="C79:C80"/>
    <mergeCell ref="G79:G80"/>
    <mergeCell ref="A91:A92"/>
    <mergeCell ref="B91:B92"/>
    <mergeCell ref="H91:J91"/>
    <mergeCell ref="K79:L79"/>
    <mergeCell ref="A66:A67"/>
    <mergeCell ref="G54:G55"/>
    <mergeCell ref="A52:V52"/>
    <mergeCell ref="A53:V53"/>
    <mergeCell ref="A64:V64"/>
    <mergeCell ref="D15:F15"/>
    <mergeCell ref="H15:J15"/>
    <mergeCell ref="C28:C29"/>
    <mergeCell ref="G28:G29"/>
    <mergeCell ref="M28:P28"/>
    <mergeCell ref="H28:J28"/>
    <mergeCell ref="A28:A29"/>
    <mergeCell ref="B28:B29"/>
    <mergeCell ref="K28:L28"/>
    <mergeCell ref="D28:F28"/>
    <mergeCell ref="A40:V40"/>
    <mergeCell ref="Q41:V41"/>
    <mergeCell ref="A2:V2"/>
    <mergeCell ref="Q3:V3"/>
    <mergeCell ref="A13:V13"/>
    <mergeCell ref="A14:V14"/>
    <mergeCell ref="Q15:V15"/>
    <mergeCell ref="A26:V26"/>
    <mergeCell ref="A27:V27"/>
    <mergeCell ref="Q28:V28"/>
    <mergeCell ref="A39:V39"/>
    <mergeCell ref="K15:L15"/>
    <mergeCell ref="M3:P3"/>
    <mergeCell ref="H3:J3"/>
    <mergeCell ref="K3:L3"/>
    <mergeCell ref="G3:G4"/>
    <mergeCell ref="B3:B4"/>
    <mergeCell ref="C3:C4"/>
    <mergeCell ref="A3:A4"/>
    <mergeCell ref="A15:A16"/>
    <mergeCell ref="B15:B16"/>
    <mergeCell ref="C15:C16"/>
    <mergeCell ref="G15:G16"/>
    <mergeCell ref="D3:F3"/>
    <mergeCell ref="M15:P15"/>
    <mergeCell ref="A137:T142"/>
    <mergeCell ref="A102:V102"/>
    <mergeCell ref="A113:V113"/>
    <mergeCell ref="A114:V114"/>
    <mergeCell ref="Q54:V54"/>
    <mergeCell ref="Q66:V66"/>
    <mergeCell ref="Q79:V79"/>
    <mergeCell ref="Q91:V91"/>
    <mergeCell ref="Q103:V103"/>
    <mergeCell ref="Q115:V115"/>
    <mergeCell ref="B115:B116"/>
    <mergeCell ref="C115:C116"/>
    <mergeCell ref="G115:G116"/>
    <mergeCell ref="K115:L115"/>
    <mergeCell ref="A127:T127"/>
    <mergeCell ref="M115:P115"/>
    <mergeCell ref="A65:V65"/>
    <mergeCell ref="A77:V77"/>
    <mergeCell ref="A78:V78"/>
    <mergeCell ref="A89:V89"/>
    <mergeCell ref="A90:V90"/>
    <mergeCell ref="A101:V101"/>
    <mergeCell ref="K103:L103"/>
    <mergeCell ref="A115:A116"/>
    <mergeCell ref="A128:C128"/>
    <mergeCell ref="D103:F103"/>
    <mergeCell ref="A103:A104"/>
    <mergeCell ref="B103:B104"/>
    <mergeCell ref="A54:A55"/>
    <mergeCell ref="M54:P54"/>
    <mergeCell ref="D66:F66"/>
    <mergeCell ref="D54:F54"/>
    <mergeCell ref="H54:J54"/>
    <mergeCell ref="K54:L54"/>
    <mergeCell ref="K66:L66"/>
    <mergeCell ref="H66:J66"/>
    <mergeCell ref="C103:C104"/>
    <mergeCell ref="G103:G104"/>
    <mergeCell ref="H103:J103"/>
    <mergeCell ref="D115:F115"/>
    <mergeCell ref="H115:J115"/>
    <mergeCell ref="M103:P103"/>
    <mergeCell ref="B54:B55"/>
    <mergeCell ref="C54:C55"/>
    <mergeCell ref="C66:C67"/>
    <mergeCell ref="G66:G67"/>
    <mergeCell ref="C91:C92"/>
    <mergeCell ref="D79:F79"/>
  </mergeCells>
  <phoneticPr fontId="0" type="noConversion"/>
  <pageMargins left="0.78740157480314965" right="0.51181102362204722" top="0.55118110236220474" bottom="0.59055118110236227" header="0.31496062992125984" footer="0.31496062992125984"/>
  <pageSetup paperSize="9" scale="69" orientation="portrait" r:id="rId1"/>
  <rowBreaks count="4" manualBreakCount="4">
    <brk id="25" max="16383" man="1"/>
    <brk id="52" max="16383" man="1"/>
    <brk id="76" max="16383" man="1"/>
    <brk id="1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0"/>
  <sheetViews>
    <sheetView tabSelected="1" topLeftCell="A109" zoomScale="80" zoomScaleNormal="80" zoomScaleSheetLayoutView="70" workbookViewId="0">
      <selection activeCell="AD107" sqref="AD107"/>
    </sheetView>
  </sheetViews>
  <sheetFormatPr defaultRowHeight="15" x14ac:dyDescent="0.25"/>
  <cols>
    <col min="1" max="1" width="9.28515625" style="1" customWidth="1"/>
    <col min="2" max="2" width="43" style="25" customWidth="1"/>
    <col min="3" max="3" width="14" style="1" customWidth="1"/>
    <col min="4" max="4" width="12" style="38" customWidth="1"/>
    <col min="5" max="5" width="13.140625" style="38" customWidth="1"/>
    <col min="6" max="6" width="12.140625" style="38" customWidth="1"/>
    <col min="7" max="7" width="27" style="38" customWidth="1"/>
    <col min="8" max="8" width="8.85546875" style="52" hidden="1" customWidth="1"/>
    <col min="9" max="9" width="7.85546875" style="52" hidden="1" customWidth="1"/>
    <col min="10" max="10" width="6.5703125" style="52" hidden="1" customWidth="1"/>
    <col min="11" max="11" width="8.5703125" style="52" hidden="1" customWidth="1"/>
    <col min="12" max="12" width="8.42578125" style="52" hidden="1" customWidth="1"/>
    <col min="13" max="13" width="0" style="38" hidden="1" customWidth="1"/>
    <col min="14" max="16" width="0" style="68" hidden="1" customWidth="1"/>
    <col min="17" max="17" width="10.42578125" style="38" hidden="1" customWidth="1"/>
    <col min="18" max="18" width="11.85546875" style="38" hidden="1" customWidth="1"/>
    <col min="19" max="20" width="0" style="68" hidden="1" customWidth="1"/>
    <col min="21" max="22" width="0" style="1" hidden="1" customWidth="1"/>
    <col min="23" max="23" width="14.28515625" style="1" hidden="1" customWidth="1"/>
    <col min="24" max="16384" width="9.140625" style="1"/>
  </cols>
  <sheetData>
    <row r="1" spans="1:23" ht="14.25" customHeight="1" x14ac:dyDescent="0.25"/>
    <row r="2" spans="1:23" ht="15" customHeight="1" x14ac:dyDescent="0.25">
      <c r="A2" s="102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4"/>
      <c r="W2" s="129" t="s">
        <v>41</v>
      </c>
    </row>
    <row r="3" spans="1:23" ht="33" customHeight="1" x14ac:dyDescent="0.25">
      <c r="A3" s="105" t="s">
        <v>1</v>
      </c>
      <c r="B3" s="105" t="s">
        <v>2</v>
      </c>
      <c r="C3" s="105" t="s">
        <v>66</v>
      </c>
      <c r="D3" s="102" t="s">
        <v>3</v>
      </c>
      <c r="E3" s="103"/>
      <c r="F3" s="104"/>
      <c r="G3" s="110" t="s">
        <v>21</v>
      </c>
      <c r="H3" s="139" t="s">
        <v>4</v>
      </c>
      <c r="I3" s="140"/>
      <c r="J3" s="141"/>
      <c r="K3" s="139" t="s">
        <v>8</v>
      </c>
      <c r="L3" s="140"/>
      <c r="M3" s="107" t="s">
        <v>27</v>
      </c>
      <c r="N3" s="108"/>
      <c r="O3" s="108"/>
      <c r="P3" s="109"/>
      <c r="Q3" s="118" t="s">
        <v>28</v>
      </c>
      <c r="R3" s="119"/>
      <c r="S3" s="119"/>
      <c r="T3" s="119"/>
      <c r="U3" s="119"/>
      <c r="V3" s="120"/>
      <c r="W3" s="130"/>
    </row>
    <row r="4" spans="1:23" ht="29.25" customHeight="1" x14ac:dyDescent="0.25">
      <c r="A4" s="106"/>
      <c r="B4" s="106"/>
      <c r="C4" s="106"/>
      <c r="D4" s="96" t="s">
        <v>67</v>
      </c>
      <c r="E4" s="95" t="s">
        <v>68</v>
      </c>
      <c r="F4" s="95" t="s">
        <v>69</v>
      </c>
      <c r="G4" s="111"/>
      <c r="H4" s="53" t="s">
        <v>5</v>
      </c>
      <c r="I4" s="53" t="s">
        <v>6</v>
      </c>
      <c r="J4" s="53" t="s">
        <v>7</v>
      </c>
      <c r="K4" s="53" t="s">
        <v>9</v>
      </c>
      <c r="L4" s="54" t="s">
        <v>10</v>
      </c>
      <c r="M4" s="39" t="s">
        <v>5</v>
      </c>
      <c r="N4" s="69" t="s">
        <v>7</v>
      </c>
      <c r="O4" s="69" t="s">
        <v>29</v>
      </c>
      <c r="P4" s="69" t="s">
        <v>30</v>
      </c>
      <c r="Q4" s="39" t="s">
        <v>9</v>
      </c>
      <c r="R4" s="39" t="s">
        <v>31</v>
      </c>
      <c r="S4" s="69" t="s">
        <v>32</v>
      </c>
      <c r="T4" s="69" t="s">
        <v>10</v>
      </c>
      <c r="U4" s="80" t="s">
        <v>39</v>
      </c>
      <c r="V4" s="80" t="s">
        <v>38</v>
      </c>
      <c r="W4" s="131"/>
    </row>
    <row r="5" spans="1:23" s="10" customFormat="1" ht="34.5" customHeight="1" x14ac:dyDescent="0.25">
      <c r="A5" s="8">
        <v>65</v>
      </c>
      <c r="B5" s="9" t="s">
        <v>65</v>
      </c>
      <c r="C5" s="2">
        <v>100</v>
      </c>
      <c r="D5" s="47">
        <v>8.7200000000000006</v>
      </c>
      <c r="E5" s="47">
        <v>11.91</v>
      </c>
      <c r="F5" s="47">
        <v>38.08</v>
      </c>
      <c r="G5" s="47">
        <v>190</v>
      </c>
      <c r="H5" s="58"/>
      <c r="I5" s="58"/>
      <c r="J5" s="58"/>
      <c r="K5" s="58"/>
      <c r="L5" s="59"/>
      <c r="M5" s="40">
        <v>0.04</v>
      </c>
      <c r="N5" s="70">
        <v>0.05</v>
      </c>
      <c r="O5" s="70">
        <v>0.05</v>
      </c>
      <c r="P5" s="70">
        <v>0.11</v>
      </c>
      <c r="Q5" s="40">
        <v>52.9</v>
      </c>
      <c r="R5" s="40">
        <v>61</v>
      </c>
      <c r="S5" s="70">
        <v>76</v>
      </c>
      <c r="T5" s="70">
        <v>2.06</v>
      </c>
      <c r="U5" s="4">
        <v>8.0000000000000002E-3</v>
      </c>
      <c r="V5" s="4"/>
      <c r="W5" s="83"/>
    </row>
    <row r="6" spans="1:23" ht="35.25" customHeight="1" x14ac:dyDescent="0.25">
      <c r="A6" s="71" t="s">
        <v>85</v>
      </c>
      <c r="B6" s="9" t="s">
        <v>51</v>
      </c>
      <c r="C6" s="2">
        <v>250</v>
      </c>
      <c r="D6" s="47">
        <v>6.1</v>
      </c>
      <c r="E6" s="47">
        <v>8.3000000000000007</v>
      </c>
      <c r="F6" s="47">
        <v>25.9</v>
      </c>
      <c r="G6" s="47">
        <v>103</v>
      </c>
      <c r="H6" s="55"/>
      <c r="I6" s="55"/>
      <c r="J6" s="55"/>
      <c r="K6" s="55"/>
      <c r="L6" s="56"/>
      <c r="M6" s="40">
        <v>1.0999999999999999E-2</v>
      </c>
      <c r="N6" s="70">
        <v>0.05</v>
      </c>
      <c r="O6" s="70"/>
      <c r="P6" s="70"/>
      <c r="Q6" s="40">
        <v>159.65</v>
      </c>
      <c r="R6" s="40">
        <v>71</v>
      </c>
      <c r="S6" s="70">
        <v>35.9</v>
      </c>
      <c r="T6" s="70">
        <v>0.95</v>
      </c>
      <c r="U6" s="4">
        <v>1.0999999999999999E-2</v>
      </c>
      <c r="V6" s="4">
        <v>2.2000000000000002</v>
      </c>
      <c r="W6" s="4"/>
    </row>
    <row r="7" spans="1:23" ht="22.5" customHeight="1" x14ac:dyDescent="0.25">
      <c r="A7" s="71" t="s">
        <v>86</v>
      </c>
      <c r="B7" s="9" t="s">
        <v>72</v>
      </c>
      <c r="C7" s="2">
        <v>250</v>
      </c>
      <c r="D7" s="47">
        <v>12.5</v>
      </c>
      <c r="E7" s="47">
        <v>7.4</v>
      </c>
      <c r="F7" s="47">
        <v>30.2</v>
      </c>
      <c r="G7" s="47">
        <v>287</v>
      </c>
      <c r="H7" s="55"/>
      <c r="I7" s="55"/>
      <c r="J7" s="55"/>
      <c r="K7" s="55"/>
      <c r="L7" s="56"/>
      <c r="M7" s="40">
        <v>0.01</v>
      </c>
      <c r="N7" s="70">
        <v>0.9</v>
      </c>
      <c r="O7" s="70">
        <v>0.26</v>
      </c>
      <c r="P7" s="70">
        <v>0.1</v>
      </c>
      <c r="Q7" s="40">
        <v>80.3</v>
      </c>
      <c r="R7" s="40">
        <v>82.4</v>
      </c>
      <c r="S7" s="70">
        <v>39.04</v>
      </c>
      <c r="T7" s="70">
        <v>7.1999999999999995E-2</v>
      </c>
      <c r="U7" s="4">
        <v>1.2999999999999999E-2</v>
      </c>
      <c r="V7" s="4"/>
      <c r="W7" s="4"/>
    </row>
    <row r="8" spans="1:23" ht="22.5" customHeight="1" x14ac:dyDescent="0.25">
      <c r="A8" s="71" t="s">
        <v>35</v>
      </c>
      <c r="B8" s="9" t="s">
        <v>47</v>
      </c>
      <c r="C8" s="2">
        <v>100</v>
      </c>
      <c r="D8" s="2">
        <v>0.8</v>
      </c>
      <c r="E8" s="2">
        <v>0.2</v>
      </c>
      <c r="F8" s="2">
        <v>7.5</v>
      </c>
      <c r="G8" s="47">
        <v>38</v>
      </c>
      <c r="H8" s="57">
        <v>0.09</v>
      </c>
      <c r="I8" s="57">
        <v>0.08</v>
      </c>
      <c r="J8" s="57">
        <v>2.88</v>
      </c>
      <c r="K8" s="57">
        <v>36.14</v>
      </c>
      <c r="L8" s="60">
        <v>0.63</v>
      </c>
      <c r="M8" s="40">
        <v>1.0999999999999999E-2</v>
      </c>
      <c r="N8" s="70">
        <v>3.5999999999999997E-2</v>
      </c>
      <c r="O8" s="70">
        <v>0.06</v>
      </c>
      <c r="P8" s="70">
        <v>0.1</v>
      </c>
      <c r="Q8" s="40">
        <v>138</v>
      </c>
      <c r="R8" s="40">
        <v>69.58</v>
      </c>
      <c r="S8" s="70">
        <v>31.26</v>
      </c>
      <c r="T8" s="70">
        <v>0.01</v>
      </c>
      <c r="U8" s="4">
        <v>1.4999999999999999E-2</v>
      </c>
      <c r="V8" s="4"/>
      <c r="W8" s="4"/>
    </row>
    <row r="9" spans="1:23" ht="23.25" customHeight="1" x14ac:dyDescent="0.25">
      <c r="A9" s="8" t="s">
        <v>35</v>
      </c>
      <c r="B9" s="9" t="s">
        <v>36</v>
      </c>
      <c r="C9" s="2">
        <v>42</v>
      </c>
      <c r="D9" s="2">
        <v>3</v>
      </c>
      <c r="E9" s="2">
        <v>0.25</v>
      </c>
      <c r="F9" s="2">
        <v>13.8</v>
      </c>
      <c r="G9" s="47">
        <v>112</v>
      </c>
      <c r="H9" s="55"/>
      <c r="I9" s="55"/>
      <c r="J9" s="55">
        <v>0.05</v>
      </c>
      <c r="K9" s="55">
        <v>4.3499999999999996</v>
      </c>
      <c r="L9" s="56">
        <v>0.36</v>
      </c>
      <c r="M9" s="40">
        <v>0.01</v>
      </c>
      <c r="N9" s="70">
        <v>3.9</v>
      </c>
      <c r="O9" s="70"/>
      <c r="P9" s="70">
        <v>0.02</v>
      </c>
      <c r="Q9" s="40">
        <v>4.8600000000000003</v>
      </c>
      <c r="R9" s="40">
        <v>8</v>
      </c>
      <c r="S9" s="70">
        <v>1.36</v>
      </c>
      <c r="T9" s="70">
        <v>0.22</v>
      </c>
      <c r="U9" s="4"/>
      <c r="V9" s="4"/>
      <c r="W9" s="4"/>
    </row>
    <row r="10" spans="1:23" ht="23.25" customHeight="1" x14ac:dyDescent="0.25">
      <c r="A10" s="8" t="s">
        <v>35</v>
      </c>
      <c r="B10" s="9" t="s">
        <v>37</v>
      </c>
      <c r="C10" s="2">
        <v>20</v>
      </c>
      <c r="D10" s="2">
        <v>3.2</v>
      </c>
      <c r="E10" s="2">
        <v>0.85</v>
      </c>
      <c r="F10" s="2">
        <v>18.8</v>
      </c>
      <c r="G10" s="47">
        <v>92</v>
      </c>
      <c r="H10" s="55"/>
      <c r="I10" s="55"/>
      <c r="J10" s="55"/>
      <c r="K10" s="55"/>
      <c r="L10" s="56"/>
      <c r="M10" s="40">
        <v>0.03</v>
      </c>
      <c r="N10" s="40">
        <v>10</v>
      </c>
      <c r="O10" s="70">
        <v>5.0000000000000001E-3</v>
      </c>
      <c r="P10" s="70">
        <v>0.4</v>
      </c>
      <c r="Q10" s="40">
        <v>16</v>
      </c>
      <c r="R10" s="70">
        <v>11</v>
      </c>
      <c r="S10" s="70">
        <v>9</v>
      </c>
      <c r="T10" s="70">
        <v>3.78</v>
      </c>
      <c r="U10" s="4"/>
      <c r="V10" s="4"/>
      <c r="W10" s="4"/>
    </row>
    <row r="11" spans="1:23" ht="30.75" customHeight="1" x14ac:dyDescent="0.25">
      <c r="A11" s="8" t="s">
        <v>87</v>
      </c>
      <c r="B11" s="9" t="s">
        <v>73</v>
      </c>
      <c r="C11" s="2">
        <v>200</v>
      </c>
      <c r="D11" s="47">
        <v>0.68</v>
      </c>
      <c r="E11" s="47"/>
      <c r="F11" s="47">
        <v>23.05</v>
      </c>
      <c r="G11" s="47">
        <v>95</v>
      </c>
      <c r="H11" s="2"/>
      <c r="I11" s="2"/>
      <c r="J11" s="2"/>
      <c r="K11" s="2"/>
      <c r="L11" s="27"/>
      <c r="M11" s="40">
        <v>1.0999999999999999E-2</v>
      </c>
      <c r="N11" s="70"/>
      <c r="O11" s="70"/>
      <c r="P11" s="70">
        <v>0.05</v>
      </c>
      <c r="Q11" s="40">
        <v>11</v>
      </c>
      <c r="R11" s="40">
        <v>33</v>
      </c>
      <c r="S11" s="70"/>
      <c r="T11" s="70">
        <v>0.26</v>
      </c>
      <c r="U11" s="4"/>
      <c r="V11" s="4"/>
      <c r="W11" s="4"/>
    </row>
    <row r="12" spans="1:23" s="18" customFormat="1" ht="26.25" customHeight="1" x14ac:dyDescent="0.2">
      <c r="A12" s="134" t="s">
        <v>11</v>
      </c>
      <c r="B12" s="135"/>
      <c r="C12" s="91">
        <f>SUM(C5:C11)</f>
        <v>962</v>
      </c>
      <c r="D12" s="91">
        <f>SUM(D5:D11)</f>
        <v>35</v>
      </c>
      <c r="E12" s="91">
        <f>SUM(E5:E11)</f>
        <v>28.91</v>
      </c>
      <c r="F12" s="91">
        <f>SUM(F5:F11)</f>
        <v>157.33000000000001</v>
      </c>
      <c r="G12" s="91">
        <f>SUM(G5:G11)</f>
        <v>917</v>
      </c>
      <c r="H12" s="41" t="e">
        <f>#REF!+H9+H8+H7+H6+H5+H11+H10</f>
        <v>#REF!</v>
      </c>
      <c r="I12" s="41" t="e">
        <f>#REF!+I9+I8+I7+I6+I5+I11+I10</f>
        <v>#REF!</v>
      </c>
      <c r="J12" s="41" t="e">
        <f>#REF!+J9+J8+J7+J6+J5+J11+J10</f>
        <v>#REF!</v>
      </c>
      <c r="K12" s="41" t="e">
        <f>#REF!+K9+K8+K7+K6+K5+K11+K10</f>
        <v>#REF!</v>
      </c>
      <c r="L12" s="41" t="e">
        <f>#REF!+L9+L8+L7+L6+L5+L11+L10</f>
        <v>#REF!</v>
      </c>
      <c r="M12" s="41" t="e">
        <f>#REF!+M9+M8+M7+M6+M5+M11+M10</f>
        <v>#REF!</v>
      </c>
      <c r="N12" s="41" t="e">
        <f>#REF!+N9+N8+N7+N6+N5+N11+N10</f>
        <v>#REF!</v>
      </c>
      <c r="O12" s="88" t="e">
        <f>#REF!+O9+O8+O7+O6+O5+O11+O10</f>
        <v>#REF!</v>
      </c>
      <c r="P12" s="41" t="e">
        <f>#REF!+P9+P8+P7+P6+P5+P11+P10</f>
        <v>#REF!</v>
      </c>
      <c r="Q12" s="41" t="e">
        <f>#REF!+Q9+Q8+Q7+Q6+Q5+Q11+Q10</f>
        <v>#REF!</v>
      </c>
      <c r="R12" s="41" t="e">
        <f>#REF!+R9+R8+R7+R6+R5+R11+R10</f>
        <v>#REF!</v>
      </c>
      <c r="S12" s="41" t="e">
        <f>#REF!+S9+S8+S7+S6+S5+S11+S10</f>
        <v>#REF!</v>
      </c>
      <c r="T12" s="41" t="e">
        <f>#REF!+T9+T8+T7+T6+T5+T11+T10</f>
        <v>#REF!</v>
      </c>
      <c r="U12" s="41" t="e">
        <f>#REF!+U9+U8+U7+U6+U5+U11+U10</f>
        <v>#REF!</v>
      </c>
      <c r="V12" s="41" t="e">
        <f>#REF!+V9+V8+V7+V6+V5+V11+V10</f>
        <v>#REF!</v>
      </c>
      <c r="W12" s="41" t="e">
        <f>#REF!+W9+W8+W7+W6+W5+W11+W10</f>
        <v>#REF!</v>
      </c>
    </row>
    <row r="13" spans="1:23" ht="13.5" customHeight="1" x14ac:dyDescent="0.25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4"/>
      <c r="W13" s="4"/>
    </row>
    <row r="14" spans="1:23" ht="15" customHeight="1" x14ac:dyDescent="0.25">
      <c r="A14" s="102" t="s">
        <v>12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4"/>
      <c r="W14" s="129" t="s">
        <v>41</v>
      </c>
    </row>
    <row r="15" spans="1:23" ht="46.5" customHeight="1" x14ac:dyDescent="0.25">
      <c r="A15" s="105" t="s">
        <v>1</v>
      </c>
      <c r="B15" s="105" t="s">
        <v>2</v>
      </c>
      <c r="C15" s="105" t="s">
        <v>66</v>
      </c>
      <c r="D15" s="102" t="s">
        <v>3</v>
      </c>
      <c r="E15" s="103"/>
      <c r="F15" s="104"/>
      <c r="G15" s="110" t="s">
        <v>21</v>
      </c>
      <c r="H15" s="138" t="s">
        <v>4</v>
      </c>
      <c r="I15" s="138"/>
      <c r="J15" s="138"/>
      <c r="K15" s="138" t="s">
        <v>8</v>
      </c>
      <c r="L15" s="139"/>
      <c r="M15" s="107" t="s">
        <v>27</v>
      </c>
      <c r="N15" s="108"/>
      <c r="O15" s="108"/>
      <c r="P15" s="109"/>
      <c r="Q15" s="118" t="s">
        <v>28</v>
      </c>
      <c r="R15" s="119"/>
      <c r="S15" s="119"/>
      <c r="T15" s="119"/>
      <c r="U15" s="119"/>
      <c r="V15" s="120"/>
      <c r="W15" s="130"/>
    </row>
    <row r="16" spans="1:23" ht="28.5" customHeight="1" x14ac:dyDescent="0.25">
      <c r="A16" s="106"/>
      <c r="B16" s="106"/>
      <c r="C16" s="106"/>
      <c r="D16" s="96" t="s">
        <v>67</v>
      </c>
      <c r="E16" s="95" t="s">
        <v>68</v>
      </c>
      <c r="F16" s="95" t="s">
        <v>69</v>
      </c>
      <c r="G16" s="111"/>
      <c r="H16" s="53" t="s">
        <v>5</v>
      </c>
      <c r="I16" s="53" t="s">
        <v>6</v>
      </c>
      <c r="J16" s="53" t="s">
        <v>7</v>
      </c>
      <c r="K16" s="53" t="s">
        <v>9</v>
      </c>
      <c r="L16" s="54" t="s">
        <v>10</v>
      </c>
      <c r="M16" s="39" t="s">
        <v>5</v>
      </c>
      <c r="N16" s="69" t="s">
        <v>7</v>
      </c>
      <c r="O16" s="69" t="s">
        <v>29</v>
      </c>
      <c r="P16" s="69" t="s">
        <v>30</v>
      </c>
      <c r="Q16" s="39" t="s">
        <v>9</v>
      </c>
      <c r="R16" s="39" t="s">
        <v>31</v>
      </c>
      <c r="S16" s="69" t="s">
        <v>32</v>
      </c>
      <c r="T16" s="69" t="s">
        <v>10</v>
      </c>
      <c r="U16" s="80" t="s">
        <v>39</v>
      </c>
      <c r="V16" s="80" t="s">
        <v>38</v>
      </c>
      <c r="W16" s="131"/>
    </row>
    <row r="17" spans="1:23" ht="31.5" customHeight="1" x14ac:dyDescent="0.25">
      <c r="A17" s="8" t="s">
        <v>88</v>
      </c>
      <c r="B17" s="36" t="s">
        <v>95</v>
      </c>
      <c r="C17" s="2">
        <v>250</v>
      </c>
      <c r="D17" s="47">
        <v>5.8</v>
      </c>
      <c r="E17" s="47">
        <v>8</v>
      </c>
      <c r="F17" s="47">
        <v>12.8</v>
      </c>
      <c r="G17" s="47">
        <v>158</v>
      </c>
      <c r="H17" s="55"/>
      <c r="I17" s="55"/>
      <c r="J17" s="55"/>
      <c r="K17" s="55"/>
      <c r="L17" s="56"/>
      <c r="M17" s="40">
        <v>0.05</v>
      </c>
      <c r="N17" s="70">
        <v>3.65</v>
      </c>
      <c r="O17" s="70"/>
      <c r="P17" s="70">
        <v>0.04</v>
      </c>
      <c r="Q17" s="40">
        <v>166.4</v>
      </c>
      <c r="R17" s="40">
        <v>93</v>
      </c>
      <c r="S17" s="70">
        <v>14.52</v>
      </c>
      <c r="T17" s="70">
        <v>0.44</v>
      </c>
      <c r="U17" s="4">
        <v>1.0999999999999999E-2</v>
      </c>
      <c r="V17" s="4">
        <v>1.89</v>
      </c>
      <c r="W17" s="4"/>
    </row>
    <row r="18" spans="1:23" ht="27" customHeight="1" x14ac:dyDescent="0.25">
      <c r="A18" s="8">
        <v>47</v>
      </c>
      <c r="B18" s="36" t="s">
        <v>40</v>
      </c>
      <c r="C18" s="8">
        <v>100</v>
      </c>
      <c r="D18" s="42">
        <v>4.87</v>
      </c>
      <c r="E18" s="42">
        <v>12.11</v>
      </c>
      <c r="F18" s="42">
        <v>25</v>
      </c>
      <c r="G18" s="42">
        <v>170</v>
      </c>
      <c r="H18" s="58"/>
      <c r="I18" s="58"/>
      <c r="J18" s="58"/>
      <c r="K18" s="58"/>
      <c r="L18" s="59"/>
      <c r="M18" s="40">
        <v>0.04</v>
      </c>
      <c r="N18" s="70">
        <v>0.05</v>
      </c>
      <c r="O18" s="70">
        <v>0.38</v>
      </c>
      <c r="P18" s="70">
        <v>2.1999999999999999E-2</v>
      </c>
      <c r="Q18" s="40">
        <v>40</v>
      </c>
      <c r="R18" s="40">
        <v>65</v>
      </c>
      <c r="S18" s="70"/>
      <c r="T18" s="70">
        <v>2.4</v>
      </c>
      <c r="U18" s="4">
        <v>8.0000000000000002E-3</v>
      </c>
      <c r="V18" s="4"/>
      <c r="W18" s="4"/>
    </row>
    <row r="19" spans="1:23" ht="27" customHeight="1" x14ac:dyDescent="0.25">
      <c r="A19" s="3">
        <v>256</v>
      </c>
      <c r="B19" s="11" t="s">
        <v>23</v>
      </c>
      <c r="C19" s="3">
        <v>180</v>
      </c>
      <c r="D19" s="3">
        <v>7.38</v>
      </c>
      <c r="E19" s="3">
        <v>8.4</v>
      </c>
      <c r="F19" s="3">
        <v>45.2</v>
      </c>
      <c r="G19" s="48">
        <v>194</v>
      </c>
      <c r="H19" s="58"/>
      <c r="I19" s="58"/>
      <c r="J19" s="58"/>
      <c r="K19" s="58"/>
      <c r="L19" s="59"/>
      <c r="M19" s="40"/>
      <c r="N19" s="70"/>
      <c r="O19" s="70"/>
      <c r="P19" s="70"/>
      <c r="Q19" s="40"/>
      <c r="R19" s="40"/>
      <c r="S19" s="70"/>
      <c r="T19" s="70"/>
      <c r="U19" s="4"/>
      <c r="V19" s="4"/>
      <c r="W19" s="4"/>
    </row>
    <row r="20" spans="1:23" ht="25.5" customHeight="1" x14ac:dyDescent="0.25">
      <c r="A20" s="71">
        <v>356</v>
      </c>
      <c r="B20" s="36" t="s">
        <v>96</v>
      </c>
      <c r="C20" s="47">
        <v>100</v>
      </c>
      <c r="D20" s="47">
        <v>5.6</v>
      </c>
      <c r="E20" s="47">
        <v>12.4</v>
      </c>
      <c r="F20" s="47">
        <v>5.3</v>
      </c>
      <c r="G20" s="47">
        <v>95</v>
      </c>
      <c r="H20" s="55">
        <v>0.12</v>
      </c>
      <c r="I20" s="55">
        <v>0.24</v>
      </c>
      <c r="J20" s="55">
        <v>37.200000000000003</v>
      </c>
      <c r="K20" s="55">
        <v>100.8</v>
      </c>
      <c r="L20" s="56">
        <v>4.4000000000000004</v>
      </c>
      <c r="M20" s="40">
        <v>2.38</v>
      </c>
      <c r="N20" s="70">
        <v>4</v>
      </c>
      <c r="O20" s="70"/>
      <c r="P20" s="70">
        <v>17.38</v>
      </c>
      <c r="Q20" s="40">
        <v>37.4</v>
      </c>
      <c r="R20" s="40">
        <v>170.49</v>
      </c>
      <c r="S20" s="70">
        <v>177.14</v>
      </c>
      <c r="T20" s="70">
        <v>0.7</v>
      </c>
      <c r="U20" s="4">
        <v>1.2999999999999999E-2</v>
      </c>
      <c r="V20" s="79">
        <v>4.4000000000000004</v>
      </c>
      <c r="W20" s="79"/>
    </row>
    <row r="21" spans="1:23" ht="25.5" customHeight="1" x14ac:dyDescent="0.25">
      <c r="A21" s="71" t="s">
        <v>35</v>
      </c>
      <c r="B21" s="36" t="s">
        <v>46</v>
      </c>
      <c r="C21" s="47">
        <v>100</v>
      </c>
      <c r="D21" s="47">
        <v>0.4</v>
      </c>
      <c r="E21" s="47">
        <v>0.3</v>
      </c>
      <c r="F21" s="47">
        <v>10.3</v>
      </c>
      <c r="G21" s="47">
        <v>47</v>
      </c>
      <c r="H21" s="47"/>
      <c r="I21" s="47"/>
      <c r="J21" s="47"/>
      <c r="K21" s="47"/>
      <c r="L21" s="63"/>
      <c r="M21" s="40">
        <v>0.02</v>
      </c>
      <c r="N21" s="40">
        <v>5</v>
      </c>
      <c r="O21" s="70">
        <v>0</v>
      </c>
      <c r="P21" s="70"/>
      <c r="Q21" s="70">
        <v>19</v>
      </c>
      <c r="R21" s="70">
        <v>16</v>
      </c>
      <c r="S21" s="70">
        <v>12</v>
      </c>
      <c r="T21" s="70">
        <v>2.2999999999999998</v>
      </c>
      <c r="U21" s="4"/>
      <c r="V21" s="79"/>
      <c r="W21" s="79"/>
    </row>
    <row r="22" spans="1:23" ht="21.75" customHeight="1" x14ac:dyDescent="0.25">
      <c r="A22" s="8" t="s">
        <v>35</v>
      </c>
      <c r="B22" s="9" t="s">
        <v>36</v>
      </c>
      <c r="C22" s="2">
        <v>42</v>
      </c>
      <c r="D22" s="2">
        <v>3</v>
      </c>
      <c r="E22" s="2">
        <v>0.25</v>
      </c>
      <c r="F22" s="2">
        <v>13.8</v>
      </c>
      <c r="G22" s="47">
        <v>112</v>
      </c>
      <c r="H22" s="2"/>
      <c r="I22" s="2"/>
      <c r="J22" s="2"/>
      <c r="K22" s="2"/>
      <c r="L22" s="27"/>
      <c r="M22" s="40">
        <v>1.0999999999999999E-2</v>
      </c>
      <c r="N22" s="70"/>
      <c r="O22" s="70"/>
      <c r="P22" s="70">
        <v>0.05</v>
      </c>
      <c r="Q22" s="40">
        <v>11</v>
      </c>
      <c r="R22" s="40">
        <v>33</v>
      </c>
      <c r="S22" s="70"/>
      <c r="T22" s="70">
        <v>0.26</v>
      </c>
      <c r="U22" s="79"/>
      <c r="V22" s="79"/>
      <c r="W22" s="79"/>
    </row>
    <row r="23" spans="1:23" ht="21" customHeight="1" x14ac:dyDescent="0.25">
      <c r="A23" s="8" t="s">
        <v>35</v>
      </c>
      <c r="B23" s="9" t="s">
        <v>37</v>
      </c>
      <c r="C23" s="2">
        <v>70</v>
      </c>
      <c r="D23" s="2">
        <v>5</v>
      </c>
      <c r="E23" s="2">
        <v>1.2</v>
      </c>
      <c r="F23" s="2">
        <v>22</v>
      </c>
      <c r="G23" s="47">
        <v>130</v>
      </c>
      <c r="H23" s="2">
        <v>0.18</v>
      </c>
      <c r="I23" s="2">
        <v>0.08</v>
      </c>
      <c r="J23" s="2"/>
      <c r="K23" s="2">
        <v>35</v>
      </c>
      <c r="L23" s="27">
        <v>3.9</v>
      </c>
      <c r="M23" s="40">
        <v>4.1000000000000002E-2</v>
      </c>
      <c r="N23" s="70"/>
      <c r="O23" s="70"/>
      <c r="P23" s="70">
        <v>0.05</v>
      </c>
      <c r="Q23" s="40">
        <v>21</v>
      </c>
      <c r="R23" s="40">
        <v>66</v>
      </c>
      <c r="S23" s="70"/>
      <c r="T23" s="70">
        <v>0.35</v>
      </c>
      <c r="U23" s="4"/>
      <c r="V23" s="4"/>
      <c r="W23" s="4"/>
    </row>
    <row r="24" spans="1:23" ht="21" customHeight="1" x14ac:dyDescent="0.25">
      <c r="A24" s="8">
        <v>483</v>
      </c>
      <c r="B24" s="9" t="s">
        <v>50</v>
      </c>
      <c r="C24" s="2">
        <v>200</v>
      </c>
      <c r="D24" s="47">
        <v>0.56000000000000005</v>
      </c>
      <c r="E24" s="47"/>
      <c r="F24" s="47">
        <v>17.8</v>
      </c>
      <c r="G24" s="47">
        <v>112</v>
      </c>
      <c r="H24" s="55"/>
      <c r="I24" s="55"/>
      <c r="J24" s="55"/>
      <c r="K24" s="55"/>
      <c r="L24" s="56"/>
      <c r="M24" s="40">
        <v>0.01</v>
      </c>
      <c r="N24" s="70">
        <v>5</v>
      </c>
      <c r="O24" s="70"/>
      <c r="P24" s="70">
        <v>0.02</v>
      </c>
      <c r="Q24" s="40">
        <v>56.37</v>
      </c>
      <c r="R24" s="40">
        <v>40</v>
      </c>
      <c r="S24" s="70"/>
      <c r="T24" s="70">
        <v>0.34</v>
      </c>
      <c r="U24" s="4"/>
      <c r="V24" s="4"/>
      <c r="W24" s="4">
        <v>10</v>
      </c>
    </row>
    <row r="25" spans="1:23" s="19" customFormat="1" ht="26.25" customHeight="1" x14ac:dyDescent="0.2">
      <c r="A25" s="142" t="s">
        <v>11</v>
      </c>
      <c r="B25" s="142"/>
      <c r="C25" s="94">
        <f>SUM(C17:C24)</f>
        <v>1042</v>
      </c>
      <c r="D25" s="94">
        <f t="shared" ref="D25:G25" si="0">SUM(D17:D24)</f>
        <v>32.61</v>
      </c>
      <c r="E25" s="94">
        <f t="shared" si="0"/>
        <v>42.66</v>
      </c>
      <c r="F25" s="94">
        <f t="shared" si="0"/>
        <v>152.19999999999999</v>
      </c>
      <c r="G25" s="94">
        <f t="shared" si="0"/>
        <v>1018</v>
      </c>
      <c r="H25" s="41">
        <f t="shared" ref="H25:W25" si="1">H24+H23+H20+H17+H18+H22+H21</f>
        <v>0.3</v>
      </c>
      <c r="I25" s="41">
        <f t="shared" si="1"/>
        <v>0.32</v>
      </c>
      <c r="J25" s="41">
        <f t="shared" si="1"/>
        <v>37.200000000000003</v>
      </c>
      <c r="K25" s="41">
        <f t="shared" si="1"/>
        <v>135.80000000000001</v>
      </c>
      <c r="L25" s="41">
        <f t="shared" si="1"/>
        <v>8.3000000000000007</v>
      </c>
      <c r="M25" s="41">
        <f t="shared" si="1"/>
        <v>2.552</v>
      </c>
      <c r="N25" s="41">
        <f t="shared" si="1"/>
        <v>17.700000000000003</v>
      </c>
      <c r="O25" s="41">
        <f t="shared" si="1"/>
        <v>0.38</v>
      </c>
      <c r="P25" s="41">
        <f t="shared" si="1"/>
        <v>17.561999999999998</v>
      </c>
      <c r="Q25" s="41">
        <f t="shared" si="1"/>
        <v>351.17</v>
      </c>
      <c r="R25" s="41">
        <f t="shared" si="1"/>
        <v>483.49</v>
      </c>
      <c r="S25" s="41">
        <f t="shared" si="1"/>
        <v>203.66</v>
      </c>
      <c r="T25" s="41">
        <f t="shared" si="1"/>
        <v>6.7899999999999991</v>
      </c>
      <c r="U25" s="41">
        <f t="shared" si="1"/>
        <v>3.2000000000000001E-2</v>
      </c>
      <c r="V25" s="41">
        <f t="shared" si="1"/>
        <v>6.29</v>
      </c>
      <c r="W25" s="41">
        <f t="shared" si="1"/>
        <v>10</v>
      </c>
    </row>
    <row r="26" spans="1:23" ht="13.5" customHeight="1" x14ac:dyDescent="0.25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5"/>
      <c r="W26" s="4"/>
    </row>
    <row r="27" spans="1:23" ht="15" customHeight="1" x14ac:dyDescent="0.25">
      <c r="A27" s="102" t="s">
        <v>19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4"/>
      <c r="W27" s="129" t="s">
        <v>41</v>
      </c>
    </row>
    <row r="28" spans="1:23" ht="42.75" customHeight="1" x14ac:dyDescent="0.25">
      <c r="A28" s="105" t="s">
        <v>1</v>
      </c>
      <c r="B28" s="105" t="s">
        <v>2</v>
      </c>
      <c r="C28" s="105" t="s">
        <v>66</v>
      </c>
      <c r="D28" s="102" t="s">
        <v>3</v>
      </c>
      <c r="E28" s="103"/>
      <c r="F28" s="104"/>
      <c r="G28" s="110" t="s">
        <v>21</v>
      </c>
      <c r="H28" s="138" t="s">
        <v>4</v>
      </c>
      <c r="I28" s="138"/>
      <c r="J28" s="138"/>
      <c r="K28" s="138" t="s">
        <v>8</v>
      </c>
      <c r="L28" s="139"/>
      <c r="M28" s="107" t="s">
        <v>27</v>
      </c>
      <c r="N28" s="108"/>
      <c r="O28" s="108"/>
      <c r="P28" s="109"/>
      <c r="Q28" s="118" t="s">
        <v>28</v>
      </c>
      <c r="R28" s="119"/>
      <c r="S28" s="119"/>
      <c r="T28" s="119"/>
      <c r="U28" s="119"/>
      <c r="V28" s="120"/>
      <c r="W28" s="130"/>
    </row>
    <row r="29" spans="1:23" ht="33" customHeight="1" x14ac:dyDescent="0.25">
      <c r="A29" s="106"/>
      <c r="B29" s="106"/>
      <c r="C29" s="106"/>
      <c r="D29" s="96" t="s">
        <v>67</v>
      </c>
      <c r="E29" s="95" t="s">
        <v>68</v>
      </c>
      <c r="F29" s="95" t="s">
        <v>69</v>
      </c>
      <c r="G29" s="111"/>
      <c r="H29" s="53" t="s">
        <v>5</v>
      </c>
      <c r="I29" s="53" t="s">
        <v>6</v>
      </c>
      <c r="J29" s="53" t="s">
        <v>7</v>
      </c>
      <c r="K29" s="53" t="s">
        <v>9</v>
      </c>
      <c r="L29" s="54" t="s">
        <v>10</v>
      </c>
      <c r="M29" s="39" t="s">
        <v>5</v>
      </c>
      <c r="N29" s="69" t="s">
        <v>7</v>
      </c>
      <c r="O29" s="69" t="s">
        <v>29</v>
      </c>
      <c r="P29" s="69" t="s">
        <v>30</v>
      </c>
      <c r="Q29" s="39" t="s">
        <v>9</v>
      </c>
      <c r="R29" s="39" t="s">
        <v>31</v>
      </c>
      <c r="S29" s="69" t="s">
        <v>32</v>
      </c>
      <c r="T29" s="69" t="s">
        <v>10</v>
      </c>
      <c r="U29" s="80" t="s">
        <v>39</v>
      </c>
      <c r="V29" s="80" t="s">
        <v>38</v>
      </c>
      <c r="W29" s="131"/>
    </row>
    <row r="30" spans="1:23" s="10" customFormat="1" ht="33" customHeight="1" x14ac:dyDescent="0.25">
      <c r="A30" s="71">
        <v>1</v>
      </c>
      <c r="B30" s="9" t="s">
        <v>48</v>
      </c>
      <c r="C30" s="8">
        <v>100</v>
      </c>
      <c r="D30" s="42">
        <v>7.87</v>
      </c>
      <c r="E30" s="42">
        <v>12.64</v>
      </c>
      <c r="F30" s="42">
        <v>17.309999999999999</v>
      </c>
      <c r="G30" s="42">
        <v>150</v>
      </c>
      <c r="H30" s="58"/>
      <c r="I30" s="58"/>
      <c r="J30" s="58"/>
      <c r="K30" s="58"/>
      <c r="L30" s="59"/>
      <c r="M30" s="40">
        <v>0.42</v>
      </c>
      <c r="N30" s="70">
        <v>5.9</v>
      </c>
      <c r="O30" s="70"/>
      <c r="P30" s="70">
        <v>0.05</v>
      </c>
      <c r="Q30" s="40">
        <v>48.3</v>
      </c>
      <c r="R30" s="40">
        <v>56</v>
      </c>
      <c r="S30" s="70">
        <v>21.7</v>
      </c>
      <c r="T30" s="70">
        <v>2.04</v>
      </c>
      <c r="U30" s="4">
        <v>0.06</v>
      </c>
      <c r="V30" s="4"/>
      <c r="W30" s="83"/>
    </row>
    <row r="31" spans="1:23" ht="30" customHeight="1" x14ac:dyDescent="0.25">
      <c r="A31" s="8">
        <v>109</v>
      </c>
      <c r="B31" s="9" t="s">
        <v>49</v>
      </c>
      <c r="C31" s="2">
        <v>250</v>
      </c>
      <c r="D31" s="47">
        <v>7.3</v>
      </c>
      <c r="E31" s="47">
        <v>6.8</v>
      </c>
      <c r="F31" s="47">
        <v>12.5</v>
      </c>
      <c r="G31" s="47">
        <v>162</v>
      </c>
      <c r="H31" s="55"/>
      <c r="I31" s="55"/>
      <c r="J31" s="55"/>
      <c r="K31" s="55"/>
      <c r="L31" s="56"/>
      <c r="M31" s="40">
        <v>0.01</v>
      </c>
      <c r="N31" s="71">
        <v>0.18</v>
      </c>
      <c r="O31" s="71"/>
      <c r="P31" s="76">
        <v>0.1</v>
      </c>
      <c r="Q31" s="47">
        <v>123</v>
      </c>
      <c r="R31" s="47">
        <v>192</v>
      </c>
      <c r="S31" s="76"/>
      <c r="T31" s="77">
        <v>1</v>
      </c>
      <c r="U31" s="4">
        <v>1.0999999999999999E-2</v>
      </c>
      <c r="V31" s="4">
        <v>2.35</v>
      </c>
      <c r="W31" s="4"/>
    </row>
    <row r="32" spans="1:23" ht="20.25" customHeight="1" x14ac:dyDescent="0.25">
      <c r="A32" s="8">
        <v>377</v>
      </c>
      <c r="B32" s="9" t="s">
        <v>24</v>
      </c>
      <c r="C32" s="2">
        <v>180</v>
      </c>
      <c r="D32" s="2">
        <v>4.0999999999999996</v>
      </c>
      <c r="E32" s="2">
        <v>8.48</v>
      </c>
      <c r="F32" s="2">
        <v>18.78</v>
      </c>
      <c r="G32" s="47">
        <v>114</v>
      </c>
      <c r="H32" s="55">
        <v>0.14000000000000001</v>
      </c>
      <c r="I32" s="55">
        <v>0.18</v>
      </c>
      <c r="J32" s="55">
        <v>17.899999999999999</v>
      </c>
      <c r="K32" s="55">
        <v>37.200000000000003</v>
      </c>
      <c r="L32" s="56">
        <v>4.3</v>
      </c>
      <c r="M32" s="40">
        <v>0.08</v>
      </c>
      <c r="N32" s="70">
        <v>4</v>
      </c>
      <c r="O32" s="70">
        <v>0.3</v>
      </c>
      <c r="P32" s="70">
        <v>16.57</v>
      </c>
      <c r="Q32" s="40">
        <v>135.4</v>
      </c>
      <c r="R32" s="40">
        <v>40</v>
      </c>
      <c r="S32" s="70">
        <v>1.8</v>
      </c>
      <c r="T32" s="70"/>
      <c r="U32" s="4">
        <v>1.2999999999999999E-2</v>
      </c>
      <c r="V32" s="4">
        <v>11.85</v>
      </c>
      <c r="W32" s="4"/>
    </row>
    <row r="33" spans="1:23" ht="20.25" customHeight="1" x14ac:dyDescent="0.25">
      <c r="A33" s="8" t="s">
        <v>59</v>
      </c>
      <c r="B33" s="9" t="s">
        <v>58</v>
      </c>
      <c r="C33" s="2">
        <v>120</v>
      </c>
      <c r="D33" s="2">
        <v>1.35</v>
      </c>
      <c r="E33" s="2">
        <v>8.2100000000000009</v>
      </c>
      <c r="F33" s="2">
        <v>6.01</v>
      </c>
      <c r="G33" s="47">
        <v>142</v>
      </c>
      <c r="H33" s="55"/>
      <c r="I33" s="55"/>
      <c r="J33" s="55"/>
      <c r="K33" s="55"/>
      <c r="L33" s="56"/>
      <c r="M33" s="40"/>
      <c r="N33" s="70"/>
      <c r="O33" s="70"/>
      <c r="P33" s="70"/>
      <c r="Q33" s="40"/>
      <c r="R33" s="40"/>
      <c r="S33" s="70"/>
      <c r="T33" s="70"/>
      <c r="U33" s="4"/>
      <c r="V33" s="4"/>
      <c r="W33" s="4"/>
    </row>
    <row r="34" spans="1:23" ht="20.25" customHeight="1" x14ac:dyDescent="0.25">
      <c r="A34" s="8" t="s">
        <v>35</v>
      </c>
      <c r="B34" s="9" t="s">
        <v>63</v>
      </c>
      <c r="C34" s="2">
        <v>200</v>
      </c>
      <c r="D34" s="2">
        <v>0.06</v>
      </c>
      <c r="E34" s="2"/>
      <c r="F34" s="2">
        <v>10.71</v>
      </c>
      <c r="G34" s="47">
        <v>63</v>
      </c>
      <c r="H34" s="2"/>
      <c r="I34" s="2"/>
      <c r="J34" s="2"/>
      <c r="K34" s="2"/>
      <c r="L34" s="27"/>
      <c r="M34" s="40">
        <v>0.06</v>
      </c>
      <c r="N34" s="40">
        <v>25</v>
      </c>
      <c r="O34" s="70">
        <v>0</v>
      </c>
      <c r="P34" s="70"/>
      <c r="Q34" s="70">
        <v>35</v>
      </c>
      <c r="R34" s="70">
        <v>17</v>
      </c>
      <c r="S34" s="70">
        <v>11</v>
      </c>
      <c r="T34" s="70">
        <v>0.1</v>
      </c>
      <c r="U34" s="4"/>
      <c r="V34" s="4"/>
      <c r="W34" s="4"/>
    </row>
    <row r="35" spans="1:23" ht="20.25" customHeight="1" x14ac:dyDescent="0.25">
      <c r="A35" s="8" t="s">
        <v>35</v>
      </c>
      <c r="B35" s="11" t="s">
        <v>26</v>
      </c>
      <c r="C35" s="2">
        <v>100</v>
      </c>
      <c r="D35" s="47">
        <v>0.4</v>
      </c>
      <c r="E35" s="47">
        <v>0.4</v>
      </c>
      <c r="F35" s="47">
        <v>10.4</v>
      </c>
      <c r="G35" s="47">
        <v>45</v>
      </c>
      <c r="H35" s="2"/>
      <c r="I35" s="2"/>
      <c r="J35" s="2"/>
      <c r="K35" s="2"/>
      <c r="L35" s="27"/>
      <c r="M35" s="40">
        <v>1.0999999999999999E-2</v>
      </c>
      <c r="N35" s="70"/>
      <c r="O35" s="70"/>
      <c r="P35" s="70">
        <v>0.05</v>
      </c>
      <c r="Q35" s="40">
        <v>11</v>
      </c>
      <c r="R35" s="40">
        <v>33</v>
      </c>
      <c r="S35" s="70"/>
      <c r="T35" s="70">
        <v>0.26</v>
      </c>
      <c r="U35" s="4"/>
      <c r="V35" s="4"/>
      <c r="W35" s="4"/>
    </row>
    <row r="36" spans="1:23" ht="18.75" customHeight="1" x14ac:dyDescent="0.25">
      <c r="A36" s="8" t="s">
        <v>35</v>
      </c>
      <c r="B36" s="9" t="s">
        <v>36</v>
      </c>
      <c r="C36" s="2">
        <v>42</v>
      </c>
      <c r="D36" s="2">
        <v>3</v>
      </c>
      <c r="E36" s="2">
        <v>0.25</v>
      </c>
      <c r="F36" s="2">
        <v>13.8</v>
      </c>
      <c r="G36" s="47">
        <v>112</v>
      </c>
      <c r="H36" s="2">
        <v>0.18</v>
      </c>
      <c r="I36" s="2">
        <v>0.08</v>
      </c>
      <c r="J36" s="2"/>
      <c r="K36" s="2">
        <v>35</v>
      </c>
      <c r="L36" s="27">
        <v>3.9</v>
      </c>
      <c r="M36" s="40">
        <v>4.1000000000000002E-2</v>
      </c>
      <c r="N36" s="70"/>
      <c r="O36" s="70"/>
      <c r="P36" s="70">
        <v>0.05</v>
      </c>
      <c r="Q36" s="40">
        <v>21</v>
      </c>
      <c r="R36" s="40">
        <v>66</v>
      </c>
      <c r="S36" s="70"/>
      <c r="T36" s="70">
        <v>0.35</v>
      </c>
      <c r="U36" s="4"/>
      <c r="V36" s="4"/>
      <c r="W36" s="4"/>
    </row>
    <row r="37" spans="1:23" ht="23.25" customHeight="1" x14ac:dyDescent="0.25">
      <c r="A37" s="8" t="s">
        <v>35</v>
      </c>
      <c r="B37" s="9" t="s">
        <v>37</v>
      </c>
      <c r="C37" s="2">
        <v>70</v>
      </c>
      <c r="D37" s="2">
        <v>5</v>
      </c>
      <c r="E37" s="2">
        <v>1.2</v>
      </c>
      <c r="F37" s="2">
        <v>22</v>
      </c>
      <c r="G37" s="47">
        <v>130</v>
      </c>
      <c r="H37" s="55"/>
      <c r="I37" s="55">
        <v>0.01</v>
      </c>
      <c r="J37" s="55">
        <v>60</v>
      </c>
      <c r="K37" s="55">
        <v>5.44</v>
      </c>
      <c r="L37" s="56">
        <v>4.79</v>
      </c>
      <c r="M37" s="40">
        <v>0.01</v>
      </c>
      <c r="N37" s="70">
        <v>0.4</v>
      </c>
      <c r="O37" s="70"/>
      <c r="P37" s="70">
        <v>0.02</v>
      </c>
      <c r="Q37" s="40">
        <v>20</v>
      </c>
      <c r="R37" s="40">
        <v>8</v>
      </c>
      <c r="S37" s="70"/>
      <c r="T37" s="70">
        <v>0.34</v>
      </c>
      <c r="U37" s="4"/>
      <c r="V37" s="4"/>
      <c r="W37" s="4"/>
    </row>
    <row r="38" spans="1:23" s="20" customFormat="1" ht="19.5" customHeight="1" x14ac:dyDescent="0.2">
      <c r="A38" s="142" t="s">
        <v>11</v>
      </c>
      <c r="B38" s="142"/>
      <c r="C38" s="94">
        <f>SUM(C30:C37)</f>
        <v>1062</v>
      </c>
      <c r="D38" s="94">
        <f t="shared" ref="D38:G38" si="2">SUM(D30:D37)</f>
        <v>29.08</v>
      </c>
      <c r="E38" s="94">
        <f t="shared" si="2"/>
        <v>37.980000000000004</v>
      </c>
      <c r="F38" s="94">
        <f t="shared" si="2"/>
        <v>111.51</v>
      </c>
      <c r="G38" s="94">
        <f t="shared" si="2"/>
        <v>918</v>
      </c>
      <c r="H38" s="41">
        <f t="shared" ref="H38:W38" si="3">H37+H36+H32+H31+H30+H35+H34</f>
        <v>0.32</v>
      </c>
      <c r="I38" s="41">
        <f t="shared" si="3"/>
        <v>0.27</v>
      </c>
      <c r="J38" s="41">
        <f t="shared" si="3"/>
        <v>77.900000000000006</v>
      </c>
      <c r="K38" s="41">
        <f t="shared" si="3"/>
        <v>77.64</v>
      </c>
      <c r="L38" s="41">
        <f t="shared" si="3"/>
        <v>12.989999999999998</v>
      </c>
      <c r="M38" s="41">
        <f t="shared" si="3"/>
        <v>0.6319999999999999</v>
      </c>
      <c r="N38" s="41">
        <f t="shared" si="3"/>
        <v>35.480000000000004</v>
      </c>
      <c r="O38" s="41">
        <f t="shared" si="3"/>
        <v>0.3</v>
      </c>
      <c r="P38" s="41">
        <f t="shared" si="3"/>
        <v>16.840000000000003</v>
      </c>
      <c r="Q38" s="41">
        <f t="shared" si="3"/>
        <v>393.7</v>
      </c>
      <c r="R38" s="41">
        <f t="shared" si="3"/>
        <v>412</v>
      </c>
      <c r="S38" s="41">
        <f t="shared" si="3"/>
        <v>34.5</v>
      </c>
      <c r="T38" s="41">
        <f t="shared" si="3"/>
        <v>4.09</v>
      </c>
      <c r="U38" s="41">
        <f t="shared" si="3"/>
        <v>8.3999999999999991E-2</v>
      </c>
      <c r="V38" s="41">
        <f t="shared" si="3"/>
        <v>14.2</v>
      </c>
      <c r="W38" s="41">
        <f t="shared" si="3"/>
        <v>0</v>
      </c>
    </row>
    <row r="39" spans="1:23" s="5" customFormat="1" ht="13.5" customHeight="1" x14ac:dyDescent="0.25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5"/>
      <c r="W39" s="4"/>
    </row>
    <row r="40" spans="1:23" s="13" customFormat="1" ht="15" customHeight="1" x14ac:dyDescent="0.2">
      <c r="A40" s="126" t="s">
        <v>13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8"/>
      <c r="W40" s="129" t="s">
        <v>41</v>
      </c>
    </row>
    <row r="41" spans="1:23" ht="30.75" customHeight="1" x14ac:dyDescent="0.25">
      <c r="A41" s="105" t="s">
        <v>1</v>
      </c>
      <c r="B41" s="105" t="s">
        <v>2</v>
      </c>
      <c r="C41" s="105" t="s">
        <v>66</v>
      </c>
      <c r="D41" s="102" t="s">
        <v>3</v>
      </c>
      <c r="E41" s="103"/>
      <c r="F41" s="104"/>
      <c r="G41" s="110" t="s">
        <v>21</v>
      </c>
      <c r="H41" s="143" t="s">
        <v>4</v>
      </c>
      <c r="I41" s="143"/>
      <c r="J41" s="143"/>
      <c r="K41" s="143" t="s">
        <v>8</v>
      </c>
      <c r="L41" s="144"/>
      <c r="M41" s="107" t="s">
        <v>27</v>
      </c>
      <c r="N41" s="108"/>
      <c r="O41" s="108"/>
      <c r="P41" s="109"/>
      <c r="Q41" s="118" t="s">
        <v>28</v>
      </c>
      <c r="R41" s="119"/>
      <c r="S41" s="119"/>
      <c r="T41" s="119"/>
      <c r="U41" s="119"/>
      <c r="V41" s="120"/>
      <c r="W41" s="130"/>
    </row>
    <row r="42" spans="1:23" ht="31.5" customHeight="1" x14ac:dyDescent="0.25">
      <c r="A42" s="106"/>
      <c r="B42" s="106"/>
      <c r="C42" s="106"/>
      <c r="D42" s="96" t="s">
        <v>67</v>
      </c>
      <c r="E42" s="95" t="s">
        <v>68</v>
      </c>
      <c r="F42" s="95" t="s">
        <v>69</v>
      </c>
      <c r="G42" s="111"/>
      <c r="H42" s="53" t="s">
        <v>5</v>
      </c>
      <c r="I42" s="53" t="s">
        <v>6</v>
      </c>
      <c r="J42" s="53" t="s">
        <v>7</v>
      </c>
      <c r="K42" s="53" t="s">
        <v>9</v>
      </c>
      <c r="L42" s="54" t="s">
        <v>10</v>
      </c>
      <c r="M42" s="39" t="s">
        <v>5</v>
      </c>
      <c r="N42" s="69" t="s">
        <v>7</v>
      </c>
      <c r="O42" s="69" t="s">
        <v>29</v>
      </c>
      <c r="P42" s="69" t="s">
        <v>30</v>
      </c>
      <c r="Q42" s="39" t="s">
        <v>9</v>
      </c>
      <c r="R42" s="39" t="s">
        <v>31</v>
      </c>
      <c r="S42" s="69" t="s">
        <v>32</v>
      </c>
      <c r="T42" s="69" t="s">
        <v>10</v>
      </c>
      <c r="U42" s="80" t="s">
        <v>39</v>
      </c>
      <c r="V42" s="80" t="s">
        <v>38</v>
      </c>
      <c r="W42" s="131"/>
    </row>
    <row r="43" spans="1:23" ht="36" customHeight="1" x14ac:dyDescent="0.25">
      <c r="A43" s="71">
        <v>122</v>
      </c>
      <c r="B43" s="9" t="s">
        <v>75</v>
      </c>
      <c r="C43" s="2">
        <v>250</v>
      </c>
      <c r="D43" s="47">
        <v>5.3</v>
      </c>
      <c r="E43" s="47">
        <v>8.8000000000000007</v>
      </c>
      <c r="F43" s="47">
        <v>20.5</v>
      </c>
      <c r="G43" s="49">
        <v>129</v>
      </c>
      <c r="H43" s="55"/>
      <c r="I43" s="55"/>
      <c r="J43" s="55"/>
      <c r="K43" s="55"/>
      <c r="L43" s="56"/>
      <c r="M43" s="40">
        <v>7.0000000000000007E-2</v>
      </c>
      <c r="N43" s="70">
        <v>5.86</v>
      </c>
      <c r="O43" s="70"/>
      <c r="P43" s="70">
        <v>0.05</v>
      </c>
      <c r="Q43" s="40">
        <v>121.04</v>
      </c>
      <c r="R43" s="40">
        <v>79.209999999999994</v>
      </c>
      <c r="S43" s="70">
        <v>17.170000000000002</v>
      </c>
      <c r="T43" s="70">
        <v>0.56999999999999995</v>
      </c>
      <c r="U43" s="4">
        <v>1.0999999999999999E-2</v>
      </c>
      <c r="V43" s="4"/>
      <c r="W43" s="4"/>
    </row>
    <row r="44" spans="1:23" ht="28.5" customHeight="1" x14ac:dyDescent="0.25">
      <c r="A44" s="8">
        <v>14</v>
      </c>
      <c r="B44" s="36" t="s">
        <v>70</v>
      </c>
      <c r="C44" s="8">
        <v>100</v>
      </c>
      <c r="D44" s="42">
        <v>0.8</v>
      </c>
      <c r="E44" s="42">
        <v>0.1</v>
      </c>
      <c r="F44" s="42">
        <v>2.8</v>
      </c>
      <c r="G44" s="42">
        <v>15</v>
      </c>
      <c r="H44" s="58"/>
      <c r="I44" s="58"/>
      <c r="J44" s="58"/>
      <c r="K44" s="58"/>
      <c r="L44" s="59"/>
      <c r="M44" s="40">
        <v>0.04</v>
      </c>
      <c r="N44" s="70">
        <v>0.04</v>
      </c>
      <c r="O44" s="70">
        <v>0.04</v>
      </c>
      <c r="P44" s="70">
        <v>0.11</v>
      </c>
      <c r="Q44" s="40">
        <v>57.59</v>
      </c>
      <c r="R44" s="40">
        <v>60</v>
      </c>
      <c r="S44" s="70"/>
      <c r="T44" s="70">
        <v>2.0499999999999998</v>
      </c>
      <c r="U44" s="4">
        <v>8.0000000000000002E-3</v>
      </c>
      <c r="V44" s="4"/>
      <c r="W44" s="4"/>
    </row>
    <row r="45" spans="1:23" ht="35.25" customHeight="1" x14ac:dyDescent="0.25">
      <c r="A45" s="8">
        <v>202</v>
      </c>
      <c r="B45" s="9" t="s">
        <v>22</v>
      </c>
      <c r="C45" s="2">
        <v>180</v>
      </c>
      <c r="D45" s="47">
        <v>7</v>
      </c>
      <c r="E45" s="47">
        <v>7.83</v>
      </c>
      <c r="F45" s="47">
        <v>24.8</v>
      </c>
      <c r="G45" s="47">
        <v>150</v>
      </c>
      <c r="H45" s="55"/>
      <c r="I45" s="55"/>
      <c r="J45" s="55"/>
      <c r="K45" s="55"/>
      <c r="L45" s="56"/>
      <c r="M45" s="40">
        <v>0.03</v>
      </c>
      <c r="N45" s="70">
        <v>0.08</v>
      </c>
      <c r="O45" s="70">
        <v>0.08</v>
      </c>
      <c r="P45" s="70">
        <v>4.13</v>
      </c>
      <c r="Q45" s="40">
        <v>21.22</v>
      </c>
      <c r="R45" s="40">
        <v>88.9</v>
      </c>
      <c r="S45" s="70">
        <v>3.52</v>
      </c>
      <c r="T45" s="70"/>
      <c r="U45" s="4"/>
      <c r="V45" s="4">
        <v>2.6</v>
      </c>
      <c r="W45" s="4"/>
    </row>
    <row r="46" spans="1:23" ht="31.5" customHeight="1" x14ac:dyDescent="0.25">
      <c r="A46" s="42">
        <v>349</v>
      </c>
      <c r="B46" s="36" t="s">
        <v>52</v>
      </c>
      <c r="C46" s="47">
        <v>100</v>
      </c>
      <c r="D46" s="47">
        <v>3</v>
      </c>
      <c r="E46" s="47">
        <v>0.79</v>
      </c>
      <c r="F46" s="47">
        <v>4.25</v>
      </c>
      <c r="G46" s="47">
        <v>169</v>
      </c>
      <c r="H46" s="47">
        <v>0.09</v>
      </c>
      <c r="I46" s="47">
        <v>0.14000000000000001</v>
      </c>
      <c r="J46" s="47"/>
      <c r="K46" s="47">
        <v>14</v>
      </c>
      <c r="L46" s="63">
        <v>1.78</v>
      </c>
      <c r="M46" s="40">
        <v>0.03</v>
      </c>
      <c r="N46" s="70">
        <v>0.36</v>
      </c>
      <c r="O46" s="70"/>
      <c r="P46" s="70">
        <v>0.08</v>
      </c>
      <c r="Q46" s="40"/>
      <c r="R46" s="40">
        <v>107</v>
      </c>
      <c r="S46" s="70"/>
      <c r="T46" s="70">
        <v>0.78</v>
      </c>
      <c r="U46" s="4">
        <v>1.4999999999999999E-2</v>
      </c>
      <c r="V46" s="79">
        <v>4.21</v>
      </c>
      <c r="W46" s="79"/>
    </row>
    <row r="47" spans="1:23" ht="21" customHeight="1" x14ac:dyDescent="0.25">
      <c r="A47" s="8" t="s">
        <v>35</v>
      </c>
      <c r="B47" s="11" t="s">
        <v>26</v>
      </c>
      <c r="C47" s="2">
        <v>100</v>
      </c>
      <c r="D47" s="47">
        <v>0.4</v>
      </c>
      <c r="E47" s="47">
        <v>0.4</v>
      </c>
      <c r="F47" s="47">
        <v>10.4</v>
      </c>
      <c r="G47" s="47">
        <v>45</v>
      </c>
      <c r="H47" s="55"/>
      <c r="I47" s="55"/>
      <c r="J47" s="55"/>
      <c r="K47" s="55"/>
      <c r="L47" s="56"/>
      <c r="M47" s="40">
        <v>0.03</v>
      </c>
      <c r="N47" s="40">
        <v>10</v>
      </c>
      <c r="O47" s="70">
        <v>5.0000000000000001E-3</v>
      </c>
      <c r="P47" s="70">
        <v>0.4</v>
      </c>
      <c r="Q47" s="40">
        <v>16</v>
      </c>
      <c r="R47" s="70">
        <v>11</v>
      </c>
      <c r="S47" s="70">
        <v>9</v>
      </c>
      <c r="T47" s="70">
        <v>3.78</v>
      </c>
      <c r="U47" s="4"/>
      <c r="V47" s="4"/>
      <c r="W47" s="4"/>
    </row>
    <row r="48" spans="1:23" ht="24.75" customHeight="1" x14ac:dyDescent="0.25">
      <c r="A48" s="8" t="s">
        <v>35</v>
      </c>
      <c r="B48" s="9" t="s">
        <v>63</v>
      </c>
      <c r="C48" s="2">
        <v>200</v>
      </c>
      <c r="D48" s="2">
        <v>0.06</v>
      </c>
      <c r="E48" s="2"/>
      <c r="F48" s="2">
        <v>10.71</v>
      </c>
      <c r="G48" s="47">
        <v>63</v>
      </c>
      <c r="H48" s="55"/>
      <c r="I48" s="55"/>
      <c r="J48" s="55">
        <v>0.05</v>
      </c>
      <c r="K48" s="55">
        <v>4.3499999999999996</v>
      </c>
      <c r="L48" s="56">
        <v>0.36</v>
      </c>
      <c r="M48" s="40">
        <v>0.01</v>
      </c>
      <c r="N48" s="70">
        <v>5</v>
      </c>
      <c r="O48" s="70"/>
      <c r="P48" s="70">
        <v>0.02</v>
      </c>
      <c r="Q48" s="40">
        <v>4.8600000000000003</v>
      </c>
      <c r="R48" s="40">
        <v>111</v>
      </c>
      <c r="S48" s="70">
        <v>1.36</v>
      </c>
      <c r="T48" s="70">
        <v>0.22</v>
      </c>
      <c r="U48" s="4"/>
      <c r="V48" s="4"/>
      <c r="W48" s="4">
        <v>10</v>
      </c>
    </row>
    <row r="49" spans="1:35" ht="24.75" customHeight="1" x14ac:dyDescent="0.25">
      <c r="A49" s="8" t="s">
        <v>35</v>
      </c>
      <c r="B49" s="9" t="s">
        <v>36</v>
      </c>
      <c r="C49" s="2">
        <v>42</v>
      </c>
      <c r="D49" s="2">
        <v>3</v>
      </c>
      <c r="E49" s="2">
        <v>0.25</v>
      </c>
      <c r="F49" s="2">
        <v>13.8</v>
      </c>
      <c r="G49" s="47">
        <v>112</v>
      </c>
      <c r="H49" s="2"/>
      <c r="I49" s="2"/>
      <c r="J49" s="2"/>
      <c r="K49" s="2"/>
      <c r="L49" s="27"/>
      <c r="M49" s="40">
        <v>1.0999999999999999E-2</v>
      </c>
      <c r="N49" s="70"/>
      <c r="O49" s="70"/>
      <c r="P49" s="70">
        <v>0.05</v>
      </c>
      <c r="Q49" s="40">
        <v>11</v>
      </c>
      <c r="R49" s="40">
        <v>33</v>
      </c>
      <c r="S49" s="70"/>
      <c r="T49" s="70">
        <v>0.26</v>
      </c>
      <c r="U49" s="4"/>
      <c r="V49" s="4"/>
      <c r="W49" s="4"/>
    </row>
    <row r="50" spans="1:35" ht="23.25" customHeight="1" x14ac:dyDescent="0.25">
      <c r="A50" s="8" t="s">
        <v>35</v>
      </c>
      <c r="B50" s="9" t="s">
        <v>37</v>
      </c>
      <c r="C50" s="2">
        <v>70</v>
      </c>
      <c r="D50" s="2">
        <v>5</v>
      </c>
      <c r="E50" s="2">
        <v>1.2</v>
      </c>
      <c r="F50" s="2">
        <v>22</v>
      </c>
      <c r="G50" s="47">
        <v>130</v>
      </c>
      <c r="H50" s="2">
        <v>0.18</v>
      </c>
      <c r="I50" s="2">
        <v>0.08</v>
      </c>
      <c r="J50" s="2"/>
      <c r="K50" s="2">
        <v>35</v>
      </c>
      <c r="L50" s="27">
        <v>3.9</v>
      </c>
      <c r="M50" s="40">
        <v>4.1000000000000002E-2</v>
      </c>
      <c r="N50" s="70"/>
      <c r="O50" s="70"/>
      <c r="P50" s="70">
        <v>0.05</v>
      </c>
      <c r="Q50" s="40">
        <v>21</v>
      </c>
      <c r="R50" s="40">
        <v>66</v>
      </c>
      <c r="S50" s="70"/>
      <c r="T50" s="70">
        <v>0.35</v>
      </c>
      <c r="U50" s="4"/>
      <c r="V50" s="4"/>
      <c r="W50" s="4"/>
    </row>
    <row r="51" spans="1:35" s="20" customFormat="1" ht="17.25" customHeight="1" x14ac:dyDescent="0.2">
      <c r="A51" s="142" t="s">
        <v>11</v>
      </c>
      <c r="B51" s="142"/>
      <c r="C51" s="94">
        <f>SUM(C43:C50)</f>
        <v>1042</v>
      </c>
      <c r="D51" s="94">
        <f t="shared" ref="D51:G51" si="4">SUM(D43:D50)</f>
        <v>24.56</v>
      </c>
      <c r="E51" s="94">
        <f t="shared" si="4"/>
        <v>19.369999999999997</v>
      </c>
      <c r="F51" s="94">
        <f t="shared" si="4"/>
        <v>109.26</v>
      </c>
      <c r="G51" s="94">
        <f t="shared" si="4"/>
        <v>813</v>
      </c>
      <c r="H51" s="41">
        <f t="shared" ref="H51:W51" si="5">H43+H45+H46+H48+H50+H44+H49+H47</f>
        <v>0.27</v>
      </c>
      <c r="I51" s="41">
        <f t="shared" si="5"/>
        <v>0.22000000000000003</v>
      </c>
      <c r="J51" s="41">
        <f t="shared" si="5"/>
        <v>0.05</v>
      </c>
      <c r="K51" s="41">
        <f t="shared" si="5"/>
        <v>53.35</v>
      </c>
      <c r="L51" s="41">
        <f t="shared" si="5"/>
        <v>6.04</v>
      </c>
      <c r="M51" s="41">
        <f t="shared" si="5"/>
        <v>0.26200000000000001</v>
      </c>
      <c r="N51" s="41">
        <f t="shared" si="5"/>
        <v>21.34</v>
      </c>
      <c r="O51" s="88">
        <f t="shared" si="5"/>
        <v>0.125</v>
      </c>
      <c r="P51" s="41">
        <f t="shared" si="5"/>
        <v>4.8899999999999997</v>
      </c>
      <c r="Q51" s="41">
        <f t="shared" si="5"/>
        <v>252.71</v>
      </c>
      <c r="R51" s="41">
        <f t="shared" si="5"/>
        <v>556.11</v>
      </c>
      <c r="S51" s="41">
        <f t="shared" si="5"/>
        <v>31.05</v>
      </c>
      <c r="T51" s="41">
        <f t="shared" si="5"/>
        <v>8.01</v>
      </c>
      <c r="U51" s="41">
        <f t="shared" si="5"/>
        <v>3.4000000000000002E-2</v>
      </c>
      <c r="V51" s="41">
        <f t="shared" si="5"/>
        <v>6.8100000000000005</v>
      </c>
      <c r="W51" s="41">
        <f t="shared" si="5"/>
        <v>10</v>
      </c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</row>
    <row r="52" spans="1:35" s="14" customFormat="1" ht="13.5" customHeight="1" x14ac:dyDescent="0.25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5"/>
      <c r="W52" s="4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s="15" customFormat="1" ht="15" customHeight="1" x14ac:dyDescent="0.2">
      <c r="A53" s="102" t="s">
        <v>20</v>
      </c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4"/>
      <c r="W53" s="129" t="s">
        <v>41</v>
      </c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</row>
    <row r="54" spans="1:35" s="7" customFormat="1" ht="29.25" customHeight="1" x14ac:dyDescent="0.2">
      <c r="A54" s="105" t="s">
        <v>1</v>
      </c>
      <c r="B54" s="105" t="s">
        <v>2</v>
      </c>
      <c r="C54" s="105" t="s">
        <v>66</v>
      </c>
      <c r="D54" s="102" t="s">
        <v>3</v>
      </c>
      <c r="E54" s="103"/>
      <c r="F54" s="104"/>
      <c r="G54" s="110" t="s">
        <v>21</v>
      </c>
      <c r="H54" s="138" t="s">
        <v>4</v>
      </c>
      <c r="I54" s="138"/>
      <c r="J54" s="138"/>
      <c r="K54" s="138" t="s">
        <v>8</v>
      </c>
      <c r="L54" s="139"/>
      <c r="M54" s="107" t="s">
        <v>27</v>
      </c>
      <c r="N54" s="108"/>
      <c r="O54" s="108"/>
      <c r="P54" s="109"/>
      <c r="Q54" s="118" t="s">
        <v>28</v>
      </c>
      <c r="R54" s="119"/>
      <c r="S54" s="119"/>
      <c r="T54" s="119"/>
      <c r="U54" s="119"/>
      <c r="V54" s="120"/>
      <c r="W54" s="130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</row>
    <row r="55" spans="1:35" s="7" customFormat="1" ht="26.25" customHeight="1" x14ac:dyDescent="0.2">
      <c r="A55" s="106"/>
      <c r="B55" s="106"/>
      <c r="C55" s="106"/>
      <c r="D55" s="96" t="s">
        <v>67</v>
      </c>
      <c r="E55" s="95" t="s">
        <v>68</v>
      </c>
      <c r="F55" s="95" t="s">
        <v>69</v>
      </c>
      <c r="G55" s="111"/>
      <c r="H55" s="53" t="s">
        <v>5</v>
      </c>
      <c r="I55" s="53" t="s">
        <v>6</v>
      </c>
      <c r="J55" s="53" t="s">
        <v>7</v>
      </c>
      <c r="K55" s="53" t="s">
        <v>9</v>
      </c>
      <c r="L55" s="54" t="s">
        <v>10</v>
      </c>
      <c r="M55" s="39" t="s">
        <v>5</v>
      </c>
      <c r="N55" s="69" t="s">
        <v>7</v>
      </c>
      <c r="O55" s="69" t="s">
        <v>29</v>
      </c>
      <c r="P55" s="69" t="s">
        <v>30</v>
      </c>
      <c r="Q55" s="39" t="s">
        <v>9</v>
      </c>
      <c r="R55" s="39" t="s">
        <v>31</v>
      </c>
      <c r="S55" s="69" t="s">
        <v>32</v>
      </c>
      <c r="T55" s="69" t="s">
        <v>10</v>
      </c>
      <c r="U55" s="80" t="s">
        <v>39</v>
      </c>
      <c r="V55" s="80" t="s">
        <v>38</v>
      </c>
      <c r="W55" s="131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</row>
    <row r="56" spans="1:35" ht="35.25" customHeight="1" x14ac:dyDescent="0.25">
      <c r="A56" s="71" t="s">
        <v>91</v>
      </c>
      <c r="B56" s="90" t="s">
        <v>93</v>
      </c>
      <c r="C56" s="8">
        <v>100</v>
      </c>
      <c r="D56" s="42">
        <v>8.8800000000000008</v>
      </c>
      <c r="E56" s="42">
        <v>10.32</v>
      </c>
      <c r="F56" s="42">
        <v>22.46</v>
      </c>
      <c r="G56" s="42">
        <v>200</v>
      </c>
      <c r="H56" s="58"/>
      <c r="I56" s="58"/>
      <c r="J56" s="58"/>
      <c r="K56" s="58"/>
      <c r="L56" s="59"/>
      <c r="M56" s="40">
        <v>0.04</v>
      </c>
      <c r="N56" s="70">
        <v>0.04</v>
      </c>
      <c r="O56" s="70">
        <v>0.04</v>
      </c>
      <c r="P56" s="70">
        <v>0.11</v>
      </c>
      <c r="Q56" s="40">
        <v>52.9</v>
      </c>
      <c r="R56" s="40">
        <v>80</v>
      </c>
      <c r="S56" s="70">
        <v>76</v>
      </c>
      <c r="T56" s="70">
        <v>2.06</v>
      </c>
      <c r="U56" s="4">
        <v>8.0000000000000002E-3</v>
      </c>
      <c r="V56" s="4"/>
      <c r="W56" s="4"/>
    </row>
    <row r="57" spans="1:35" ht="34.5" customHeight="1" x14ac:dyDescent="0.25">
      <c r="A57" s="8">
        <v>110</v>
      </c>
      <c r="B57" s="9" t="s">
        <v>54</v>
      </c>
      <c r="C57" s="2">
        <v>250</v>
      </c>
      <c r="D57" s="47">
        <v>2.8</v>
      </c>
      <c r="E57" s="47">
        <v>7.1</v>
      </c>
      <c r="F57" s="47">
        <v>11.5</v>
      </c>
      <c r="G57" s="47">
        <v>132</v>
      </c>
      <c r="H57" s="55"/>
      <c r="I57" s="55"/>
      <c r="J57" s="55"/>
      <c r="K57" s="55"/>
      <c r="L57" s="56"/>
      <c r="M57" s="40">
        <v>7.0000000000000007E-2</v>
      </c>
      <c r="N57" s="70">
        <v>5.86</v>
      </c>
      <c r="O57" s="70"/>
      <c r="P57" s="70">
        <v>0.05</v>
      </c>
      <c r="Q57" s="40">
        <v>121.04</v>
      </c>
      <c r="R57" s="40">
        <v>80</v>
      </c>
      <c r="S57" s="70">
        <v>17.170000000000002</v>
      </c>
      <c r="T57" s="70">
        <v>0.56999999999999995</v>
      </c>
      <c r="U57" s="4">
        <v>1.0999999999999999E-2</v>
      </c>
      <c r="V57" s="4"/>
      <c r="W57" s="4"/>
    </row>
    <row r="58" spans="1:35" ht="24" customHeight="1" x14ac:dyDescent="0.25">
      <c r="A58" s="3">
        <v>256</v>
      </c>
      <c r="B58" s="11" t="s">
        <v>23</v>
      </c>
      <c r="C58" s="3">
        <v>180</v>
      </c>
      <c r="D58" s="3">
        <v>7.38</v>
      </c>
      <c r="E58" s="3">
        <v>8.4</v>
      </c>
      <c r="F58" s="3">
        <v>45.2</v>
      </c>
      <c r="G58" s="48">
        <v>194</v>
      </c>
      <c r="H58" s="61">
        <v>2.94</v>
      </c>
      <c r="I58" s="61">
        <v>0.05</v>
      </c>
      <c r="J58" s="61"/>
      <c r="K58" s="61">
        <v>17</v>
      </c>
      <c r="L58" s="62">
        <v>1.42</v>
      </c>
      <c r="M58" s="40"/>
      <c r="N58" s="70"/>
      <c r="O58" s="70"/>
      <c r="P58" s="70"/>
      <c r="Q58" s="40"/>
      <c r="R58" s="40">
        <v>46</v>
      </c>
      <c r="S58" s="70"/>
      <c r="T58" s="70"/>
      <c r="U58" s="4">
        <v>1.2999999999999999E-2</v>
      </c>
      <c r="V58" s="4"/>
      <c r="W58" s="4"/>
    </row>
    <row r="59" spans="1:35" ht="21" customHeight="1" x14ac:dyDescent="0.25">
      <c r="A59" s="8">
        <v>339</v>
      </c>
      <c r="B59" s="9" t="s">
        <v>45</v>
      </c>
      <c r="C59" s="2">
        <v>100</v>
      </c>
      <c r="D59" s="47">
        <v>6</v>
      </c>
      <c r="E59" s="47">
        <v>3.9</v>
      </c>
      <c r="F59" s="47"/>
      <c r="G59" s="47">
        <v>159</v>
      </c>
      <c r="H59" s="55">
        <v>0.06</v>
      </c>
      <c r="I59" s="55">
        <v>0.12</v>
      </c>
      <c r="J59" s="55"/>
      <c r="K59" s="55">
        <v>15.12</v>
      </c>
      <c r="L59" s="56">
        <v>2.06</v>
      </c>
      <c r="M59" s="40">
        <v>0.05</v>
      </c>
      <c r="N59" s="70"/>
      <c r="O59" s="70"/>
      <c r="P59" s="70"/>
      <c r="Q59" s="40">
        <v>7.82</v>
      </c>
      <c r="R59" s="40">
        <v>39</v>
      </c>
      <c r="S59" s="70"/>
      <c r="T59" s="70">
        <v>1.48</v>
      </c>
      <c r="U59" s="4"/>
      <c r="V59" s="4"/>
      <c r="W59" s="4"/>
    </row>
    <row r="60" spans="1:35" ht="26.25" customHeight="1" x14ac:dyDescent="0.25">
      <c r="A60" s="8">
        <v>486</v>
      </c>
      <c r="B60" s="9" t="s">
        <v>76</v>
      </c>
      <c r="C60" s="2">
        <v>200</v>
      </c>
      <c r="D60" s="47">
        <v>0.56000000000000005</v>
      </c>
      <c r="E60" s="47"/>
      <c r="F60" s="47">
        <v>17.8</v>
      </c>
      <c r="G60" s="47">
        <v>112</v>
      </c>
      <c r="H60" s="55"/>
      <c r="I60" s="55"/>
      <c r="J60" s="55"/>
      <c r="K60" s="55"/>
      <c r="L60" s="56"/>
      <c r="M60" s="40">
        <v>0.01</v>
      </c>
      <c r="N60" s="70">
        <v>5</v>
      </c>
      <c r="O60" s="70"/>
      <c r="P60" s="70">
        <v>0.02</v>
      </c>
      <c r="Q60" s="40">
        <v>56.37</v>
      </c>
      <c r="R60" s="40">
        <v>40</v>
      </c>
      <c r="S60" s="70"/>
      <c r="T60" s="70">
        <v>0.34</v>
      </c>
      <c r="U60" s="4"/>
      <c r="V60" s="4"/>
      <c r="W60" s="4">
        <v>15</v>
      </c>
    </row>
    <row r="61" spans="1:35" ht="26.25" customHeight="1" x14ac:dyDescent="0.25">
      <c r="A61" s="8" t="s">
        <v>35</v>
      </c>
      <c r="B61" s="9" t="s">
        <v>36</v>
      </c>
      <c r="C61" s="2">
        <v>42</v>
      </c>
      <c r="D61" s="2">
        <v>3</v>
      </c>
      <c r="E61" s="2">
        <v>0.25</v>
      </c>
      <c r="F61" s="2">
        <v>13.8</v>
      </c>
      <c r="G61" s="47">
        <v>112</v>
      </c>
      <c r="H61" s="2"/>
      <c r="I61" s="2"/>
      <c r="J61" s="2"/>
      <c r="K61" s="2"/>
      <c r="L61" s="27"/>
      <c r="M61" s="40">
        <v>1.0999999999999999E-2</v>
      </c>
      <c r="N61" s="70"/>
      <c r="O61" s="70"/>
      <c r="P61" s="70">
        <v>0.05</v>
      </c>
      <c r="Q61" s="40">
        <v>11</v>
      </c>
      <c r="R61" s="40">
        <v>33</v>
      </c>
      <c r="S61" s="70"/>
      <c r="T61" s="70">
        <v>0.26</v>
      </c>
      <c r="U61" s="4"/>
      <c r="V61" s="4"/>
      <c r="W61" s="4"/>
    </row>
    <row r="62" spans="1:35" ht="19.5" customHeight="1" x14ac:dyDescent="0.25">
      <c r="A62" s="8" t="s">
        <v>35</v>
      </c>
      <c r="B62" s="9" t="s">
        <v>37</v>
      </c>
      <c r="C62" s="2">
        <v>70</v>
      </c>
      <c r="D62" s="2">
        <v>5</v>
      </c>
      <c r="E62" s="2">
        <v>1.2</v>
      </c>
      <c r="F62" s="2">
        <v>22</v>
      </c>
      <c r="G62" s="47">
        <v>130</v>
      </c>
      <c r="H62" s="2">
        <v>0.18</v>
      </c>
      <c r="I62" s="2">
        <v>0.08</v>
      </c>
      <c r="J62" s="2"/>
      <c r="K62" s="2">
        <v>35</v>
      </c>
      <c r="L62" s="27">
        <v>3.9</v>
      </c>
      <c r="M62" s="40">
        <v>4.1000000000000002E-2</v>
      </c>
      <c r="N62" s="70"/>
      <c r="O62" s="70"/>
      <c r="P62" s="70">
        <v>0.05</v>
      </c>
      <c r="Q62" s="40">
        <v>21</v>
      </c>
      <c r="R62" s="40">
        <v>66</v>
      </c>
      <c r="S62" s="70"/>
      <c r="T62" s="70">
        <v>0.35</v>
      </c>
      <c r="U62" s="4"/>
      <c r="V62" s="4"/>
      <c r="W62" s="4"/>
    </row>
    <row r="63" spans="1:35" s="22" customFormat="1" ht="22.5" customHeight="1" x14ac:dyDescent="0.2">
      <c r="A63" s="136" t="s">
        <v>11</v>
      </c>
      <c r="B63" s="137"/>
      <c r="C63" s="92">
        <f>SUM(C56:C62)</f>
        <v>942</v>
      </c>
      <c r="D63" s="92">
        <f t="shared" ref="D63:G63" si="6">SUM(D56:D62)</f>
        <v>33.619999999999997</v>
      </c>
      <c r="E63" s="92">
        <f t="shared" si="6"/>
        <v>31.169999999999998</v>
      </c>
      <c r="F63" s="92">
        <f t="shared" si="6"/>
        <v>132.76</v>
      </c>
      <c r="G63" s="92">
        <f t="shared" si="6"/>
        <v>1039</v>
      </c>
      <c r="H63" s="43">
        <f t="shared" ref="H63:W63" si="7">H62+H60+H59+H58+H57+H56+H61</f>
        <v>3.1799999999999997</v>
      </c>
      <c r="I63" s="43">
        <f t="shared" si="7"/>
        <v>0.25</v>
      </c>
      <c r="J63" s="43">
        <f t="shared" si="7"/>
        <v>0</v>
      </c>
      <c r="K63" s="43">
        <f t="shared" si="7"/>
        <v>67.12</v>
      </c>
      <c r="L63" s="43">
        <f t="shared" si="7"/>
        <v>7.38</v>
      </c>
      <c r="M63" s="43">
        <f t="shared" si="7"/>
        <v>0.22200000000000003</v>
      </c>
      <c r="N63" s="85">
        <f t="shared" si="7"/>
        <v>10.899999999999999</v>
      </c>
      <c r="O63" s="43">
        <f t="shared" si="7"/>
        <v>0.04</v>
      </c>
      <c r="P63" s="85">
        <f t="shared" si="7"/>
        <v>0.28000000000000003</v>
      </c>
      <c r="Q63" s="43">
        <f t="shared" si="7"/>
        <v>270.13</v>
      </c>
      <c r="R63" s="43">
        <f t="shared" si="7"/>
        <v>384</v>
      </c>
      <c r="S63" s="43">
        <f t="shared" si="7"/>
        <v>93.17</v>
      </c>
      <c r="T63" s="85">
        <f t="shared" si="7"/>
        <v>5.0599999999999996</v>
      </c>
      <c r="U63" s="43">
        <f t="shared" si="7"/>
        <v>3.2000000000000001E-2</v>
      </c>
      <c r="V63" s="43">
        <f t="shared" si="7"/>
        <v>0</v>
      </c>
      <c r="W63" s="43">
        <f t="shared" si="7"/>
        <v>15</v>
      </c>
    </row>
    <row r="64" spans="1:35" s="5" customFormat="1" ht="13.5" customHeight="1" x14ac:dyDescent="0.25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7"/>
      <c r="W64" s="4"/>
    </row>
    <row r="65" spans="1:31" s="15" customFormat="1" ht="15" customHeight="1" x14ac:dyDescent="0.2">
      <c r="A65" s="113" t="s">
        <v>14</v>
      </c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5"/>
      <c r="W65" s="129" t="s">
        <v>41</v>
      </c>
      <c r="X65" s="28"/>
      <c r="Y65" s="28"/>
      <c r="Z65" s="28"/>
      <c r="AA65" s="28"/>
      <c r="AB65" s="29"/>
    </row>
    <row r="66" spans="1:31" s="7" customFormat="1" ht="36" customHeight="1" x14ac:dyDescent="0.2">
      <c r="A66" s="105" t="s">
        <v>1</v>
      </c>
      <c r="B66" s="105" t="s">
        <v>2</v>
      </c>
      <c r="C66" s="105" t="s">
        <v>66</v>
      </c>
      <c r="D66" s="102" t="s">
        <v>3</v>
      </c>
      <c r="E66" s="103"/>
      <c r="F66" s="104"/>
      <c r="G66" s="110" t="s">
        <v>21</v>
      </c>
      <c r="H66" s="138" t="s">
        <v>4</v>
      </c>
      <c r="I66" s="138"/>
      <c r="J66" s="138"/>
      <c r="K66" s="138" t="s">
        <v>8</v>
      </c>
      <c r="L66" s="139"/>
      <c r="M66" s="107" t="s">
        <v>27</v>
      </c>
      <c r="N66" s="108"/>
      <c r="O66" s="108"/>
      <c r="P66" s="109"/>
      <c r="Q66" s="118" t="s">
        <v>28</v>
      </c>
      <c r="R66" s="119"/>
      <c r="S66" s="119"/>
      <c r="T66" s="119"/>
      <c r="U66" s="119"/>
      <c r="V66" s="120"/>
      <c r="W66" s="130"/>
      <c r="X66" s="28"/>
      <c r="Y66" s="28"/>
      <c r="Z66" s="28"/>
      <c r="AA66" s="28"/>
    </row>
    <row r="67" spans="1:31" s="7" customFormat="1" ht="32.25" customHeight="1" x14ac:dyDescent="0.2">
      <c r="A67" s="106"/>
      <c r="B67" s="106"/>
      <c r="C67" s="106"/>
      <c r="D67" s="96" t="s">
        <v>67</v>
      </c>
      <c r="E67" s="95" t="s">
        <v>68</v>
      </c>
      <c r="F67" s="95" t="s">
        <v>69</v>
      </c>
      <c r="G67" s="111"/>
      <c r="H67" s="53" t="s">
        <v>5</v>
      </c>
      <c r="I67" s="53" t="s">
        <v>6</v>
      </c>
      <c r="J67" s="53" t="s">
        <v>7</v>
      </c>
      <c r="K67" s="53" t="s">
        <v>9</v>
      </c>
      <c r="L67" s="54" t="s">
        <v>10</v>
      </c>
      <c r="M67" s="39" t="s">
        <v>5</v>
      </c>
      <c r="N67" s="69" t="s">
        <v>7</v>
      </c>
      <c r="O67" s="69" t="s">
        <v>29</v>
      </c>
      <c r="P67" s="69" t="s">
        <v>30</v>
      </c>
      <c r="Q67" s="39" t="s">
        <v>9</v>
      </c>
      <c r="R67" s="39" t="s">
        <v>31</v>
      </c>
      <c r="S67" s="69" t="s">
        <v>32</v>
      </c>
      <c r="T67" s="69" t="s">
        <v>10</v>
      </c>
      <c r="U67" s="80" t="s">
        <v>39</v>
      </c>
      <c r="V67" s="80" t="s">
        <v>38</v>
      </c>
      <c r="W67" s="131"/>
    </row>
    <row r="68" spans="1:31" ht="34.5" customHeight="1" x14ac:dyDescent="0.25">
      <c r="A68" s="8">
        <v>123</v>
      </c>
      <c r="B68" s="9" t="s">
        <v>60</v>
      </c>
      <c r="C68" s="2">
        <v>250</v>
      </c>
      <c r="D68" s="2">
        <v>9.6</v>
      </c>
      <c r="E68" s="2">
        <v>6.5</v>
      </c>
      <c r="F68" s="2">
        <v>30.2</v>
      </c>
      <c r="G68" s="47">
        <v>174</v>
      </c>
      <c r="H68" s="55"/>
      <c r="I68" s="55"/>
      <c r="J68" s="55"/>
      <c r="K68" s="55"/>
      <c r="L68" s="56"/>
      <c r="M68" s="40">
        <v>1.0999999999999999E-2</v>
      </c>
      <c r="N68" s="70"/>
      <c r="O68" s="70"/>
      <c r="P68" s="70">
        <v>0.02</v>
      </c>
      <c r="Q68" s="40">
        <v>114.9</v>
      </c>
      <c r="R68" s="40">
        <v>101</v>
      </c>
      <c r="S68" s="70"/>
      <c r="T68" s="70">
        <v>0.95</v>
      </c>
      <c r="U68" s="4">
        <v>1.0999999999999999E-2</v>
      </c>
      <c r="V68" s="4">
        <v>2.5</v>
      </c>
      <c r="W68" s="4"/>
    </row>
    <row r="69" spans="1:31" ht="33.75" customHeight="1" x14ac:dyDescent="0.25">
      <c r="A69" s="71">
        <v>2</v>
      </c>
      <c r="B69" s="90" t="s">
        <v>53</v>
      </c>
      <c r="C69" s="8">
        <v>100</v>
      </c>
      <c r="D69" s="42">
        <v>6.67</v>
      </c>
      <c r="E69" s="42">
        <v>12.64</v>
      </c>
      <c r="F69" s="42">
        <v>17.309999999999999</v>
      </c>
      <c r="G69" s="42">
        <v>150</v>
      </c>
      <c r="H69" s="58"/>
      <c r="I69" s="58"/>
      <c r="J69" s="58"/>
      <c r="K69" s="58"/>
      <c r="L69" s="59"/>
      <c r="M69" s="40">
        <v>0.1</v>
      </c>
      <c r="N69" s="70">
        <v>6.8</v>
      </c>
      <c r="O69" s="70"/>
      <c r="P69" s="70">
        <v>1.0999999999999999E-2</v>
      </c>
      <c r="Q69" s="40">
        <v>98.3</v>
      </c>
      <c r="R69" s="40">
        <v>76</v>
      </c>
      <c r="S69" s="70">
        <v>26.8</v>
      </c>
      <c r="T69" s="70">
        <v>2.06</v>
      </c>
      <c r="U69" s="4">
        <v>8.0000000000000002E-3</v>
      </c>
      <c r="V69" s="4"/>
      <c r="W69" s="4"/>
    </row>
    <row r="70" spans="1:31" ht="25.5" customHeight="1" x14ac:dyDescent="0.25">
      <c r="A70" s="8">
        <v>385</v>
      </c>
      <c r="B70" s="9" t="s">
        <v>61</v>
      </c>
      <c r="C70" s="8">
        <v>180</v>
      </c>
      <c r="D70" s="8">
        <v>5.0199999999999996</v>
      </c>
      <c r="E70" s="8">
        <v>7.24</v>
      </c>
      <c r="F70" s="8">
        <v>51.8</v>
      </c>
      <c r="G70" s="42">
        <v>150</v>
      </c>
      <c r="H70" s="58"/>
      <c r="I70" s="58"/>
      <c r="J70" s="58"/>
      <c r="K70" s="58"/>
      <c r="L70" s="59"/>
      <c r="M70" s="40"/>
      <c r="N70" s="70"/>
      <c r="O70" s="70"/>
      <c r="P70" s="70"/>
      <c r="Q70" s="40"/>
      <c r="R70" s="40"/>
      <c r="S70" s="70"/>
      <c r="T70" s="70"/>
      <c r="U70" s="4"/>
      <c r="V70" s="4"/>
      <c r="W70" s="4"/>
    </row>
    <row r="71" spans="1:31" ht="33.75" customHeight="1" x14ac:dyDescent="0.25">
      <c r="A71" s="2">
        <v>374</v>
      </c>
      <c r="B71" s="9" t="s">
        <v>94</v>
      </c>
      <c r="C71" s="2">
        <v>100</v>
      </c>
      <c r="D71" s="2">
        <v>5.42</v>
      </c>
      <c r="E71" s="2">
        <v>5.5</v>
      </c>
      <c r="F71" s="2">
        <v>3.1</v>
      </c>
      <c r="G71" s="47">
        <v>216</v>
      </c>
      <c r="H71" s="55">
        <v>0.22</v>
      </c>
      <c r="I71" s="55">
        <v>0.32</v>
      </c>
      <c r="J71" s="55">
        <v>10.6</v>
      </c>
      <c r="K71" s="55">
        <v>36.200000000000003</v>
      </c>
      <c r="L71" s="56">
        <v>5.6</v>
      </c>
      <c r="M71" s="40">
        <v>0.02</v>
      </c>
      <c r="N71" s="71">
        <v>1</v>
      </c>
      <c r="O71" s="71">
        <v>0.03</v>
      </c>
      <c r="P71" s="76">
        <v>0.3</v>
      </c>
      <c r="Q71" s="47">
        <v>245.4</v>
      </c>
      <c r="R71" s="47">
        <v>95</v>
      </c>
      <c r="S71" s="76">
        <v>40.04</v>
      </c>
      <c r="T71" s="76">
        <v>0.8</v>
      </c>
      <c r="U71" s="4">
        <v>1.2999999999999999E-2</v>
      </c>
      <c r="V71" s="4"/>
      <c r="W71" s="4"/>
    </row>
    <row r="72" spans="1:31" ht="23.25" customHeight="1" x14ac:dyDescent="0.25">
      <c r="A72" s="8">
        <v>459</v>
      </c>
      <c r="B72" s="9" t="s">
        <v>77</v>
      </c>
      <c r="C72" s="2">
        <v>200</v>
      </c>
      <c r="D72" s="47">
        <v>0.68</v>
      </c>
      <c r="E72" s="47"/>
      <c r="F72" s="47">
        <v>23.05</v>
      </c>
      <c r="G72" s="47">
        <v>95</v>
      </c>
      <c r="H72" s="55"/>
      <c r="I72" s="55">
        <v>0.01</v>
      </c>
      <c r="J72" s="55">
        <v>60</v>
      </c>
      <c r="K72" s="55">
        <v>5.44</v>
      </c>
      <c r="L72" s="56">
        <v>4.79</v>
      </c>
      <c r="M72" s="40">
        <v>0.01</v>
      </c>
      <c r="N72" s="70">
        <v>0.4</v>
      </c>
      <c r="O72" s="70"/>
      <c r="P72" s="70">
        <v>0.02</v>
      </c>
      <c r="Q72" s="40">
        <v>20</v>
      </c>
      <c r="R72" s="40">
        <v>8</v>
      </c>
      <c r="S72" s="70"/>
      <c r="T72" s="70">
        <v>0.34</v>
      </c>
      <c r="U72" s="4"/>
      <c r="V72" s="4"/>
      <c r="W72" s="4"/>
    </row>
    <row r="73" spans="1:31" ht="23.25" customHeight="1" x14ac:dyDescent="0.25">
      <c r="A73" s="8" t="s">
        <v>35</v>
      </c>
      <c r="B73" s="11" t="s">
        <v>26</v>
      </c>
      <c r="C73" s="2">
        <v>100</v>
      </c>
      <c r="D73" s="47">
        <v>0.4</v>
      </c>
      <c r="E73" s="47">
        <v>0.4</v>
      </c>
      <c r="F73" s="47">
        <v>10.4</v>
      </c>
      <c r="G73" s="47">
        <v>45</v>
      </c>
      <c r="H73" s="55"/>
      <c r="I73" s="55"/>
      <c r="J73" s="55"/>
      <c r="K73" s="55"/>
      <c r="L73" s="56"/>
      <c r="M73" s="40">
        <v>0.03</v>
      </c>
      <c r="N73" s="40">
        <v>10</v>
      </c>
      <c r="O73" s="70">
        <v>5.0000000000000001E-3</v>
      </c>
      <c r="P73" s="70">
        <v>0.4</v>
      </c>
      <c r="Q73" s="40">
        <v>16</v>
      </c>
      <c r="R73" s="70">
        <v>11</v>
      </c>
      <c r="S73" s="70">
        <v>9</v>
      </c>
      <c r="T73" s="70">
        <v>3.78</v>
      </c>
      <c r="U73" s="4"/>
      <c r="V73" s="4"/>
      <c r="W73" s="4"/>
    </row>
    <row r="74" spans="1:31" ht="23.25" customHeight="1" x14ac:dyDescent="0.25">
      <c r="A74" s="8" t="s">
        <v>35</v>
      </c>
      <c r="B74" s="9" t="s">
        <v>36</v>
      </c>
      <c r="C74" s="2">
        <v>42</v>
      </c>
      <c r="D74" s="2">
        <v>3</v>
      </c>
      <c r="E74" s="2">
        <v>0.25</v>
      </c>
      <c r="F74" s="2">
        <v>13.8</v>
      </c>
      <c r="G74" s="47">
        <v>112</v>
      </c>
      <c r="H74" s="2"/>
      <c r="I74" s="2"/>
      <c r="J74" s="2"/>
      <c r="K74" s="2"/>
      <c r="L74" s="27"/>
      <c r="M74" s="40">
        <v>1.0999999999999999E-2</v>
      </c>
      <c r="N74" s="70"/>
      <c r="O74" s="70"/>
      <c r="P74" s="70">
        <v>0.05</v>
      </c>
      <c r="Q74" s="40">
        <v>11</v>
      </c>
      <c r="R74" s="40">
        <v>33</v>
      </c>
      <c r="S74" s="70"/>
      <c r="T74" s="70">
        <v>0.26</v>
      </c>
      <c r="U74" s="4"/>
      <c r="V74" s="4"/>
      <c r="W74" s="4"/>
    </row>
    <row r="75" spans="1:31" ht="15" customHeight="1" x14ac:dyDescent="0.25">
      <c r="A75" s="8" t="s">
        <v>35</v>
      </c>
      <c r="B75" s="9" t="s">
        <v>37</v>
      </c>
      <c r="C75" s="2">
        <v>70</v>
      </c>
      <c r="D75" s="2">
        <v>5</v>
      </c>
      <c r="E75" s="2">
        <v>1.2</v>
      </c>
      <c r="F75" s="2">
        <v>22</v>
      </c>
      <c r="G75" s="47">
        <v>130</v>
      </c>
      <c r="H75" s="2">
        <v>0.18</v>
      </c>
      <c r="I75" s="2">
        <v>0.08</v>
      </c>
      <c r="J75" s="2"/>
      <c r="K75" s="2">
        <v>35</v>
      </c>
      <c r="L75" s="27">
        <v>3.9</v>
      </c>
      <c r="M75" s="40">
        <v>4.1000000000000002E-2</v>
      </c>
      <c r="N75" s="70"/>
      <c r="O75" s="70"/>
      <c r="P75" s="70">
        <v>0.05</v>
      </c>
      <c r="Q75" s="40">
        <v>21</v>
      </c>
      <c r="R75" s="40">
        <v>66</v>
      </c>
      <c r="S75" s="70"/>
      <c r="T75" s="70">
        <v>0.35</v>
      </c>
      <c r="U75" s="4"/>
      <c r="V75" s="4"/>
      <c r="W75" s="4"/>
    </row>
    <row r="76" spans="1:31" s="20" customFormat="1" ht="18.75" customHeight="1" x14ac:dyDescent="0.2">
      <c r="A76" s="136" t="s">
        <v>11</v>
      </c>
      <c r="B76" s="137"/>
      <c r="C76" s="92">
        <f>SUM(C68:C75)</f>
        <v>1042</v>
      </c>
      <c r="D76" s="92">
        <f t="shared" ref="D76:G76" si="8">SUM(D68:D75)</f>
        <v>35.79</v>
      </c>
      <c r="E76" s="92">
        <f t="shared" si="8"/>
        <v>33.730000000000004</v>
      </c>
      <c r="F76" s="92">
        <f t="shared" si="8"/>
        <v>171.66</v>
      </c>
      <c r="G76" s="92">
        <f t="shared" si="8"/>
        <v>1072</v>
      </c>
      <c r="H76" s="41">
        <f t="shared" ref="H76:W76" si="9">H75+H72+H71+H68+H73+H69+H74</f>
        <v>0.4</v>
      </c>
      <c r="I76" s="41">
        <f t="shared" si="9"/>
        <v>0.41000000000000003</v>
      </c>
      <c r="J76" s="41">
        <f t="shared" si="9"/>
        <v>70.599999999999994</v>
      </c>
      <c r="K76" s="41">
        <f t="shared" si="9"/>
        <v>76.64</v>
      </c>
      <c r="L76" s="41">
        <f t="shared" si="9"/>
        <v>14.29</v>
      </c>
      <c r="M76" s="41">
        <f t="shared" si="9"/>
        <v>0.22300000000000003</v>
      </c>
      <c r="N76" s="84">
        <f t="shared" si="9"/>
        <v>18.2</v>
      </c>
      <c r="O76" s="88">
        <f t="shared" si="9"/>
        <v>3.4999999999999996E-2</v>
      </c>
      <c r="P76" s="84">
        <f t="shared" si="9"/>
        <v>0.85100000000000009</v>
      </c>
      <c r="Q76" s="41">
        <f t="shared" si="9"/>
        <v>526.59999999999991</v>
      </c>
      <c r="R76" s="41">
        <f t="shared" si="9"/>
        <v>390</v>
      </c>
      <c r="S76" s="41">
        <f t="shared" si="9"/>
        <v>75.84</v>
      </c>
      <c r="T76" s="84">
        <f t="shared" si="9"/>
        <v>8.5399999999999991</v>
      </c>
      <c r="U76" s="41">
        <f t="shared" si="9"/>
        <v>3.2000000000000001E-2</v>
      </c>
      <c r="V76" s="41">
        <f t="shared" si="9"/>
        <v>2.5</v>
      </c>
      <c r="W76" s="41">
        <f t="shared" si="9"/>
        <v>0</v>
      </c>
      <c r="X76" s="26"/>
      <c r="Y76" s="26"/>
      <c r="Z76" s="26"/>
      <c r="AA76" s="26"/>
      <c r="AB76" s="26"/>
      <c r="AC76" s="26"/>
      <c r="AD76" s="26"/>
      <c r="AE76" s="30"/>
    </row>
    <row r="77" spans="1:31" s="5" customFormat="1" ht="13.5" customHeight="1" x14ac:dyDescent="0.25">
      <c r="A77" s="124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5"/>
      <c r="W77" s="4"/>
    </row>
    <row r="78" spans="1:31" s="12" customFormat="1" ht="14.25" customHeight="1" x14ac:dyDescent="0.25">
      <c r="A78" s="102" t="s">
        <v>15</v>
      </c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4"/>
      <c r="W78" s="129" t="s">
        <v>41</v>
      </c>
      <c r="X78" s="5"/>
      <c r="Y78" s="5"/>
      <c r="Z78" s="5"/>
      <c r="AA78" s="5"/>
      <c r="AB78" s="5"/>
      <c r="AC78" s="5"/>
      <c r="AD78" s="5"/>
      <c r="AE78" s="31"/>
    </row>
    <row r="79" spans="1:31" ht="35.25" customHeight="1" x14ac:dyDescent="0.25">
      <c r="A79" s="105" t="s">
        <v>1</v>
      </c>
      <c r="B79" s="105" t="s">
        <v>2</v>
      </c>
      <c r="C79" s="105" t="s">
        <v>66</v>
      </c>
      <c r="D79" s="102" t="s">
        <v>3</v>
      </c>
      <c r="E79" s="103"/>
      <c r="F79" s="104"/>
      <c r="G79" s="110" t="s">
        <v>21</v>
      </c>
      <c r="H79" s="138" t="s">
        <v>4</v>
      </c>
      <c r="I79" s="138"/>
      <c r="J79" s="138"/>
      <c r="K79" s="138" t="s">
        <v>8</v>
      </c>
      <c r="L79" s="139"/>
      <c r="M79" s="107" t="s">
        <v>27</v>
      </c>
      <c r="N79" s="108"/>
      <c r="O79" s="108"/>
      <c r="P79" s="109"/>
      <c r="Q79" s="118" t="s">
        <v>28</v>
      </c>
      <c r="R79" s="119"/>
      <c r="S79" s="119"/>
      <c r="T79" s="119"/>
      <c r="U79" s="119"/>
      <c r="V79" s="120"/>
      <c r="W79" s="130"/>
      <c r="X79" s="5"/>
      <c r="Y79" s="5"/>
      <c r="Z79" s="5"/>
      <c r="AA79" s="5"/>
      <c r="AB79" s="5"/>
      <c r="AC79" s="5"/>
      <c r="AD79" s="5"/>
    </row>
    <row r="80" spans="1:31" ht="32.25" customHeight="1" x14ac:dyDescent="0.25">
      <c r="A80" s="106"/>
      <c r="B80" s="106"/>
      <c r="C80" s="106"/>
      <c r="D80" s="96" t="s">
        <v>67</v>
      </c>
      <c r="E80" s="95" t="s">
        <v>68</v>
      </c>
      <c r="F80" s="95" t="s">
        <v>69</v>
      </c>
      <c r="G80" s="111"/>
      <c r="H80" s="53" t="s">
        <v>5</v>
      </c>
      <c r="I80" s="53" t="s">
        <v>6</v>
      </c>
      <c r="J80" s="53" t="s">
        <v>7</v>
      </c>
      <c r="K80" s="53" t="s">
        <v>9</v>
      </c>
      <c r="L80" s="54" t="s">
        <v>10</v>
      </c>
      <c r="M80" s="39" t="s">
        <v>5</v>
      </c>
      <c r="N80" s="69" t="s">
        <v>7</v>
      </c>
      <c r="O80" s="69" t="s">
        <v>29</v>
      </c>
      <c r="P80" s="69" t="s">
        <v>30</v>
      </c>
      <c r="Q80" s="39" t="s">
        <v>9</v>
      </c>
      <c r="R80" s="39" t="s">
        <v>31</v>
      </c>
      <c r="S80" s="69" t="s">
        <v>32</v>
      </c>
      <c r="T80" s="69" t="s">
        <v>10</v>
      </c>
      <c r="U80" s="80" t="s">
        <v>39</v>
      </c>
      <c r="V80" s="80" t="s">
        <v>38</v>
      </c>
      <c r="W80" s="131"/>
    </row>
    <row r="81" spans="1:28" ht="33.75" customHeight="1" x14ac:dyDescent="0.25">
      <c r="A81" s="8">
        <v>65</v>
      </c>
      <c r="B81" s="9" t="s">
        <v>65</v>
      </c>
      <c r="C81" s="2">
        <v>100</v>
      </c>
      <c r="D81" s="47">
        <v>8.7200000000000006</v>
      </c>
      <c r="E81" s="47">
        <v>11.91</v>
      </c>
      <c r="F81" s="47">
        <v>38.08</v>
      </c>
      <c r="G81" s="47">
        <v>190</v>
      </c>
      <c r="H81" s="58"/>
      <c r="I81" s="58"/>
      <c r="J81" s="58"/>
      <c r="K81" s="58"/>
      <c r="L81" s="59"/>
      <c r="M81" s="40">
        <v>0.04</v>
      </c>
      <c r="N81" s="70"/>
      <c r="O81" s="70">
        <v>0.4</v>
      </c>
      <c r="P81" s="70">
        <v>0.11</v>
      </c>
      <c r="Q81" s="40">
        <v>131.4</v>
      </c>
      <c r="R81" s="40">
        <v>50</v>
      </c>
      <c r="S81" s="70"/>
      <c r="T81" s="70">
        <v>2.06</v>
      </c>
      <c r="U81" s="4">
        <v>8.0000000000000002E-3</v>
      </c>
      <c r="V81" s="4"/>
      <c r="W81" s="4"/>
    </row>
    <row r="82" spans="1:28" ht="33" customHeight="1" x14ac:dyDescent="0.25">
      <c r="A82" s="8">
        <v>113</v>
      </c>
      <c r="B82" s="9" t="s">
        <v>25</v>
      </c>
      <c r="C82" s="2">
        <v>250</v>
      </c>
      <c r="D82" s="47">
        <v>9.6</v>
      </c>
      <c r="E82" s="47">
        <v>6.5</v>
      </c>
      <c r="F82" s="47">
        <v>16</v>
      </c>
      <c r="G82" s="47">
        <v>119</v>
      </c>
      <c r="H82" s="55"/>
      <c r="I82" s="55"/>
      <c r="J82" s="55"/>
      <c r="K82" s="55"/>
      <c r="L82" s="56"/>
      <c r="M82" s="40">
        <v>0.01</v>
      </c>
      <c r="N82" s="70">
        <v>2.13</v>
      </c>
      <c r="O82" s="70">
        <v>0.02</v>
      </c>
      <c r="P82" s="70">
        <v>0.03</v>
      </c>
      <c r="Q82" s="40">
        <v>123.92</v>
      </c>
      <c r="R82" s="40">
        <v>41.78</v>
      </c>
      <c r="S82" s="70">
        <v>88.4</v>
      </c>
      <c r="T82" s="70">
        <v>0.215</v>
      </c>
      <c r="U82" s="4">
        <v>1.0999999999999999E-2</v>
      </c>
      <c r="V82" s="4">
        <v>2.85</v>
      </c>
      <c r="W82" s="4"/>
    </row>
    <row r="83" spans="1:28" ht="30" customHeight="1" x14ac:dyDescent="0.25">
      <c r="A83" s="8">
        <v>202</v>
      </c>
      <c r="B83" s="9" t="s">
        <v>22</v>
      </c>
      <c r="C83" s="2">
        <v>180</v>
      </c>
      <c r="D83" s="47">
        <v>7</v>
      </c>
      <c r="E83" s="47">
        <v>7.83</v>
      </c>
      <c r="F83" s="47">
        <v>24.8</v>
      </c>
      <c r="G83" s="47">
        <v>150</v>
      </c>
      <c r="H83" s="55"/>
      <c r="I83" s="55"/>
      <c r="J83" s="55"/>
      <c r="K83" s="55"/>
      <c r="L83" s="56"/>
      <c r="M83" s="40">
        <v>0.03</v>
      </c>
      <c r="N83" s="70">
        <v>0.08</v>
      </c>
      <c r="O83" s="70">
        <v>0.08</v>
      </c>
      <c r="P83" s="70">
        <v>4.13</v>
      </c>
      <c r="Q83" s="40">
        <v>21.22</v>
      </c>
      <c r="R83" s="40">
        <v>88.9</v>
      </c>
      <c r="S83" s="70">
        <v>3.52</v>
      </c>
      <c r="T83" s="70"/>
      <c r="U83" s="4"/>
      <c r="V83" s="4">
        <v>2.6</v>
      </c>
      <c r="W83" s="4"/>
    </row>
    <row r="84" spans="1:28" ht="20.25" customHeight="1" x14ac:dyDescent="0.25">
      <c r="A84" s="8">
        <v>324</v>
      </c>
      <c r="B84" s="9" t="s">
        <v>78</v>
      </c>
      <c r="C84" s="2">
        <v>100</v>
      </c>
      <c r="D84" s="47">
        <v>11.8</v>
      </c>
      <c r="E84" s="47">
        <v>7.34</v>
      </c>
      <c r="F84" s="47">
        <v>16.88</v>
      </c>
      <c r="G84" s="47">
        <v>103</v>
      </c>
      <c r="H84" s="55">
        <v>0.09</v>
      </c>
      <c r="I84" s="55">
        <v>0.14000000000000001</v>
      </c>
      <c r="J84" s="55"/>
      <c r="K84" s="55">
        <v>14</v>
      </c>
      <c r="L84" s="56">
        <v>1.78</v>
      </c>
      <c r="M84" s="40">
        <v>0.03</v>
      </c>
      <c r="N84" s="70">
        <v>0.36</v>
      </c>
      <c r="O84" s="70"/>
      <c r="P84" s="70">
        <v>0.08</v>
      </c>
      <c r="Q84" s="40">
        <v>19.079999999999998</v>
      </c>
      <c r="R84" s="40">
        <v>21.07</v>
      </c>
      <c r="S84" s="70">
        <v>18.89</v>
      </c>
      <c r="T84" s="70">
        <v>1.78</v>
      </c>
      <c r="U84" s="4"/>
      <c r="V84" s="4">
        <v>8.41</v>
      </c>
      <c r="W84" s="4"/>
    </row>
    <row r="85" spans="1:28" ht="25.5" customHeight="1" x14ac:dyDescent="0.25">
      <c r="A85" s="8" t="s">
        <v>35</v>
      </c>
      <c r="B85" s="9" t="s">
        <v>63</v>
      </c>
      <c r="C85" s="2">
        <v>200</v>
      </c>
      <c r="D85" s="2">
        <v>0.06</v>
      </c>
      <c r="E85" s="2"/>
      <c r="F85" s="2">
        <v>10.71</v>
      </c>
      <c r="G85" s="47">
        <v>63</v>
      </c>
      <c r="H85" s="55"/>
      <c r="I85" s="55"/>
      <c r="J85" s="55">
        <v>0.05</v>
      </c>
      <c r="K85" s="55">
        <v>4.3499999999999996</v>
      </c>
      <c r="L85" s="56">
        <v>0.36</v>
      </c>
      <c r="M85" s="40">
        <v>0.01</v>
      </c>
      <c r="N85" s="70">
        <v>3.9</v>
      </c>
      <c r="O85" s="70"/>
      <c r="P85" s="70">
        <v>0.02</v>
      </c>
      <c r="Q85" s="40">
        <v>4.8600000000000003</v>
      </c>
      <c r="R85" s="40">
        <v>8</v>
      </c>
      <c r="S85" s="70">
        <v>1.36</v>
      </c>
      <c r="T85" s="70">
        <v>0.22</v>
      </c>
      <c r="U85" s="4"/>
      <c r="V85" s="4"/>
      <c r="W85" s="4"/>
    </row>
    <row r="86" spans="1:28" ht="25.5" customHeight="1" x14ac:dyDescent="0.25">
      <c r="A86" s="8" t="s">
        <v>35</v>
      </c>
      <c r="B86" s="9" t="s">
        <v>36</v>
      </c>
      <c r="C86" s="2">
        <v>42</v>
      </c>
      <c r="D86" s="2">
        <v>3</v>
      </c>
      <c r="E86" s="2">
        <v>0.25</v>
      </c>
      <c r="F86" s="2">
        <v>13.8</v>
      </c>
      <c r="G86" s="47">
        <v>112</v>
      </c>
      <c r="H86" s="2"/>
      <c r="I86" s="2"/>
      <c r="J86" s="2"/>
      <c r="K86" s="2"/>
      <c r="L86" s="27"/>
      <c r="M86" s="40">
        <v>1.0999999999999999E-2</v>
      </c>
      <c r="N86" s="70"/>
      <c r="O86" s="70"/>
      <c r="P86" s="70">
        <v>0.05</v>
      </c>
      <c r="Q86" s="40">
        <v>11</v>
      </c>
      <c r="R86" s="40">
        <v>33</v>
      </c>
      <c r="S86" s="70"/>
      <c r="T86" s="70">
        <v>0.26</v>
      </c>
      <c r="U86" s="4"/>
      <c r="V86" s="4"/>
      <c r="W86" s="4"/>
    </row>
    <row r="87" spans="1:28" ht="20.25" customHeight="1" x14ac:dyDescent="0.25">
      <c r="A87" s="8" t="s">
        <v>35</v>
      </c>
      <c r="B87" s="9" t="s">
        <v>37</v>
      </c>
      <c r="C87" s="2">
        <v>20</v>
      </c>
      <c r="D87" s="2">
        <v>3.2</v>
      </c>
      <c r="E87" s="2">
        <v>0.85</v>
      </c>
      <c r="F87" s="2">
        <v>18.8</v>
      </c>
      <c r="G87" s="47">
        <v>92</v>
      </c>
      <c r="H87" s="2">
        <v>0.18</v>
      </c>
      <c r="I87" s="2">
        <v>0.08</v>
      </c>
      <c r="J87" s="2"/>
      <c r="K87" s="2">
        <v>35</v>
      </c>
      <c r="L87" s="27">
        <v>3.9</v>
      </c>
      <c r="M87" s="40">
        <v>4.1000000000000002E-2</v>
      </c>
      <c r="N87" s="70"/>
      <c r="O87" s="70"/>
      <c r="P87" s="70">
        <v>0.05</v>
      </c>
      <c r="Q87" s="40">
        <v>21</v>
      </c>
      <c r="R87" s="40">
        <v>66</v>
      </c>
      <c r="S87" s="70"/>
      <c r="T87" s="70">
        <v>0.35</v>
      </c>
      <c r="U87" s="4"/>
      <c r="V87" s="4"/>
      <c r="W87" s="4"/>
    </row>
    <row r="88" spans="1:28" s="20" customFormat="1" ht="18" customHeight="1" x14ac:dyDescent="0.2">
      <c r="A88" s="142" t="s">
        <v>11</v>
      </c>
      <c r="B88" s="142"/>
      <c r="C88" s="94">
        <f>SUM(C81:C87)</f>
        <v>892</v>
      </c>
      <c r="D88" s="94">
        <f t="shared" ref="D88:G88" si="10">SUM(D81:D87)</f>
        <v>43.38000000000001</v>
      </c>
      <c r="E88" s="94">
        <f t="shared" si="10"/>
        <v>34.68</v>
      </c>
      <c r="F88" s="94">
        <f t="shared" si="10"/>
        <v>139.07</v>
      </c>
      <c r="G88" s="94">
        <f t="shared" si="10"/>
        <v>829</v>
      </c>
      <c r="H88" s="41">
        <f t="shared" ref="H88:W88" si="11">H87+H85+H84+H81+H83+H82+H86</f>
        <v>0.27</v>
      </c>
      <c r="I88" s="41">
        <f t="shared" si="11"/>
        <v>0.22000000000000003</v>
      </c>
      <c r="J88" s="41">
        <f t="shared" si="11"/>
        <v>0.05</v>
      </c>
      <c r="K88" s="41">
        <f t="shared" si="11"/>
        <v>53.35</v>
      </c>
      <c r="L88" s="41">
        <f t="shared" si="11"/>
        <v>6.04</v>
      </c>
      <c r="M88" s="41">
        <f t="shared" si="11"/>
        <v>0.17200000000000001</v>
      </c>
      <c r="N88" s="84">
        <f t="shared" si="11"/>
        <v>6.47</v>
      </c>
      <c r="O88" s="41">
        <f t="shared" si="11"/>
        <v>0.5</v>
      </c>
      <c r="P88" s="84">
        <f t="shared" si="11"/>
        <v>4.47</v>
      </c>
      <c r="Q88" s="41">
        <f t="shared" si="11"/>
        <v>332.48</v>
      </c>
      <c r="R88" s="41">
        <f t="shared" si="11"/>
        <v>308.75</v>
      </c>
      <c r="S88" s="41">
        <f t="shared" si="11"/>
        <v>112.17</v>
      </c>
      <c r="T88" s="84">
        <f t="shared" si="11"/>
        <v>4.8849999999999998</v>
      </c>
      <c r="U88" s="41">
        <f t="shared" si="11"/>
        <v>1.9E-2</v>
      </c>
      <c r="V88" s="41">
        <f t="shared" si="11"/>
        <v>13.86</v>
      </c>
      <c r="W88" s="41">
        <f t="shared" si="11"/>
        <v>0</v>
      </c>
      <c r="X88" s="26"/>
      <c r="Y88" s="26"/>
      <c r="Z88" s="26"/>
      <c r="AA88" s="26"/>
      <c r="AB88" s="30"/>
    </row>
    <row r="89" spans="1:28" s="14" customFormat="1" ht="13.5" customHeight="1" x14ac:dyDescent="0.25">
      <c r="A89" s="124"/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5"/>
      <c r="W89" s="4"/>
      <c r="X89" s="5"/>
      <c r="Y89" s="5"/>
      <c r="Z89" s="5"/>
      <c r="AA89" s="5"/>
    </row>
    <row r="90" spans="1:28" s="16" customFormat="1" ht="15" customHeight="1" x14ac:dyDescent="0.2">
      <c r="A90" s="102" t="s">
        <v>16</v>
      </c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4"/>
      <c r="W90" s="129" t="s">
        <v>41</v>
      </c>
      <c r="X90" s="28"/>
      <c r="Y90" s="28"/>
      <c r="Z90" s="28"/>
      <c r="AA90" s="28"/>
    </row>
    <row r="91" spans="1:28" s="7" customFormat="1" ht="33" customHeight="1" x14ac:dyDescent="0.2">
      <c r="A91" s="105" t="s">
        <v>1</v>
      </c>
      <c r="B91" s="105" t="s">
        <v>2</v>
      </c>
      <c r="C91" s="105" t="s">
        <v>66</v>
      </c>
      <c r="D91" s="102" t="s">
        <v>3</v>
      </c>
      <c r="E91" s="103"/>
      <c r="F91" s="104"/>
      <c r="G91" s="110" t="s">
        <v>21</v>
      </c>
      <c r="H91" s="139" t="s">
        <v>4</v>
      </c>
      <c r="I91" s="140"/>
      <c r="J91" s="140"/>
      <c r="K91" s="139" t="s">
        <v>8</v>
      </c>
      <c r="L91" s="140"/>
      <c r="M91" s="107" t="s">
        <v>27</v>
      </c>
      <c r="N91" s="108"/>
      <c r="O91" s="108"/>
      <c r="P91" s="109"/>
      <c r="Q91" s="118" t="s">
        <v>28</v>
      </c>
      <c r="R91" s="119"/>
      <c r="S91" s="119"/>
      <c r="T91" s="119"/>
      <c r="U91" s="119"/>
      <c r="V91" s="120"/>
      <c r="W91" s="130"/>
    </row>
    <row r="92" spans="1:28" s="7" customFormat="1" ht="33" customHeight="1" x14ac:dyDescent="0.2">
      <c r="A92" s="106"/>
      <c r="B92" s="106"/>
      <c r="C92" s="106"/>
      <c r="D92" s="96" t="s">
        <v>67</v>
      </c>
      <c r="E92" s="95" t="s">
        <v>68</v>
      </c>
      <c r="F92" s="95" t="s">
        <v>69</v>
      </c>
      <c r="G92" s="111"/>
      <c r="H92" s="54" t="s">
        <v>5</v>
      </c>
      <c r="I92" s="54" t="s">
        <v>6</v>
      </c>
      <c r="J92" s="54" t="s">
        <v>7</v>
      </c>
      <c r="K92" s="54" t="s">
        <v>9</v>
      </c>
      <c r="L92" s="54" t="s">
        <v>10</v>
      </c>
      <c r="M92" s="39" t="s">
        <v>5</v>
      </c>
      <c r="N92" s="69" t="s">
        <v>7</v>
      </c>
      <c r="O92" s="69" t="s">
        <v>29</v>
      </c>
      <c r="P92" s="69" t="s">
        <v>30</v>
      </c>
      <c r="Q92" s="39" t="s">
        <v>9</v>
      </c>
      <c r="R92" s="39" t="s">
        <v>31</v>
      </c>
      <c r="S92" s="69" t="s">
        <v>32</v>
      </c>
      <c r="T92" s="69" t="s">
        <v>10</v>
      </c>
      <c r="U92" s="80" t="s">
        <v>39</v>
      </c>
      <c r="V92" s="80" t="s">
        <v>38</v>
      </c>
      <c r="W92" s="131"/>
    </row>
    <row r="93" spans="1:28" ht="21.75" customHeight="1" x14ac:dyDescent="0.25">
      <c r="A93" s="8" t="s">
        <v>90</v>
      </c>
      <c r="B93" s="9" t="s">
        <v>79</v>
      </c>
      <c r="C93" s="2">
        <v>250</v>
      </c>
      <c r="D93" s="2">
        <v>5.4</v>
      </c>
      <c r="E93" s="2">
        <v>4</v>
      </c>
      <c r="F93" s="2">
        <v>18.2</v>
      </c>
      <c r="G93" s="47">
        <v>150</v>
      </c>
      <c r="H93" s="55"/>
      <c r="I93" s="55"/>
      <c r="J93" s="55"/>
      <c r="K93" s="55"/>
      <c r="L93" s="56"/>
      <c r="M93" s="40">
        <v>7.0000000000000007E-2</v>
      </c>
      <c r="N93" s="70"/>
      <c r="O93" s="70"/>
      <c r="P93" s="70">
        <v>0.05</v>
      </c>
      <c r="Q93" s="40">
        <v>158.6</v>
      </c>
      <c r="R93" s="40">
        <v>79.209999999999994</v>
      </c>
      <c r="S93" s="70">
        <v>17.170000000000002</v>
      </c>
      <c r="T93" s="70">
        <v>0.56999999999999995</v>
      </c>
      <c r="U93" s="4">
        <v>1.0999999999999999E-2</v>
      </c>
      <c r="V93" s="4"/>
      <c r="W93" s="4"/>
    </row>
    <row r="94" spans="1:28" ht="21.75" customHeight="1" x14ac:dyDescent="0.25">
      <c r="A94" s="8">
        <v>14</v>
      </c>
      <c r="B94" s="9" t="s">
        <v>70</v>
      </c>
      <c r="C94" s="8">
        <v>100</v>
      </c>
      <c r="D94" s="42">
        <v>0.8</v>
      </c>
      <c r="E94" s="42">
        <v>0.1</v>
      </c>
      <c r="F94" s="42">
        <v>2.8</v>
      </c>
      <c r="G94" s="42">
        <v>15</v>
      </c>
      <c r="H94" s="58"/>
      <c r="I94" s="58"/>
      <c r="J94" s="58"/>
      <c r="K94" s="58"/>
      <c r="L94" s="59"/>
      <c r="M94" s="40">
        <v>0.04</v>
      </c>
      <c r="N94" s="70">
        <v>0.04</v>
      </c>
      <c r="O94" s="70">
        <v>0.51</v>
      </c>
      <c r="P94" s="70">
        <v>2.1999999999999999E-2</v>
      </c>
      <c r="Q94" s="40">
        <v>51</v>
      </c>
      <c r="R94" s="40">
        <v>65</v>
      </c>
      <c r="S94" s="70"/>
      <c r="T94" s="70">
        <v>2.4</v>
      </c>
      <c r="U94" s="4">
        <v>8.0000000000000002E-3</v>
      </c>
      <c r="V94" s="4"/>
      <c r="W94" s="4"/>
    </row>
    <row r="95" spans="1:28" ht="20.25" customHeight="1" x14ac:dyDescent="0.25">
      <c r="A95" s="8">
        <v>152</v>
      </c>
      <c r="B95" s="9" t="s">
        <v>81</v>
      </c>
      <c r="C95" s="2">
        <v>180</v>
      </c>
      <c r="D95" s="2">
        <v>1.22</v>
      </c>
      <c r="E95" s="2">
        <v>6.86</v>
      </c>
      <c r="F95" s="2">
        <v>16.135000000000002</v>
      </c>
      <c r="G95" s="47">
        <v>150</v>
      </c>
      <c r="H95" s="55">
        <v>0.28000000000000003</v>
      </c>
      <c r="I95" s="55">
        <v>0.2</v>
      </c>
      <c r="J95" s="55"/>
      <c r="K95" s="55">
        <v>2.9</v>
      </c>
      <c r="L95" s="56">
        <v>6</v>
      </c>
      <c r="M95" s="40">
        <v>1.2999999999999999E-2</v>
      </c>
      <c r="N95" s="70">
        <v>7.4</v>
      </c>
      <c r="O95" s="70">
        <v>0.08</v>
      </c>
      <c r="P95" s="70">
        <v>0.2</v>
      </c>
      <c r="Q95" s="40">
        <v>55</v>
      </c>
      <c r="R95" s="40">
        <v>90.2</v>
      </c>
      <c r="S95" s="70">
        <v>31.3</v>
      </c>
      <c r="T95" s="70">
        <v>1.2</v>
      </c>
      <c r="U95" s="4"/>
      <c r="V95" s="4"/>
      <c r="W95" s="4"/>
    </row>
    <row r="96" spans="1:28" ht="16.5" customHeight="1" x14ac:dyDescent="0.25">
      <c r="A96" s="8">
        <v>339</v>
      </c>
      <c r="B96" s="9" t="s">
        <v>45</v>
      </c>
      <c r="C96" s="2">
        <v>100</v>
      </c>
      <c r="D96" s="2">
        <v>6</v>
      </c>
      <c r="E96" s="2">
        <v>3.9</v>
      </c>
      <c r="F96" s="2"/>
      <c r="G96" s="47">
        <v>159</v>
      </c>
      <c r="H96" s="2">
        <v>0.19</v>
      </c>
      <c r="I96" s="2">
        <v>0.15</v>
      </c>
      <c r="J96" s="2"/>
      <c r="K96" s="2">
        <v>35</v>
      </c>
      <c r="L96" s="27">
        <v>1.8</v>
      </c>
      <c r="M96" s="40">
        <v>0.05</v>
      </c>
      <c r="N96" s="70"/>
      <c r="O96" s="70"/>
      <c r="P96" s="70"/>
      <c r="Q96" s="40">
        <v>178</v>
      </c>
      <c r="R96" s="40">
        <v>35</v>
      </c>
      <c r="S96" s="70"/>
      <c r="T96" s="70">
        <v>1.95</v>
      </c>
      <c r="U96" s="4"/>
      <c r="V96" s="4"/>
      <c r="W96" s="4"/>
    </row>
    <row r="97" spans="1:31" ht="25.5" customHeight="1" x14ac:dyDescent="0.25">
      <c r="A97" s="8">
        <v>494</v>
      </c>
      <c r="B97" s="9" t="s">
        <v>82</v>
      </c>
      <c r="C97" s="2">
        <v>200</v>
      </c>
      <c r="D97" s="47">
        <v>0.33</v>
      </c>
      <c r="E97" s="47">
        <v>0.2</v>
      </c>
      <c r="F97" s="47">
        <v>12.24</v>
      </c>
      <c r="G97" s="47">
        <v>91</v>
      </c>
      <c r="H97" s="55"/>
      <c r="I97" s="55"/>
      <c r="J97" s="55"/>
      <c r="K97" s="55"/>
      <c r="L97" s="56"/>
      <c r="M97" s="40">
        <v>0.01</v>
      </c>
      <c r="N97" s="70">
        <v>5</v>
      </c>
      <c r="O97" s="70"/>
      <c r="P97" s="70">
        <v>0.02</v>
      </c>
      <c r="Q97" s="40">
        <v>56.37</v>
      </c>
      <c r="R97" s="40">
        <v>40</v>
      </c>
      <c r="S97" s="70"/>
      <c r="T97" s="70">
        <v>0.34</v>
      </c>
      <c r="U97" s="4"/>
      <c r="V97" s="4"/>
      <c r="W97" s="4">
        <v>10</v>
      </c>
    </row>
    <row r="98" spans="1:31" ht="25.5" customHeight="1" x14ac:dyDescent="0.25">
      <c r="A98" s="8" t="s">
        <v>35</v>
      </c>
      <c r="B98" s="9" t="s">
        <v>36</v>
      </c>
      <c r="C98" s="2">
        <v>42</v>
      </c>
      <c r="D98" s="2">
        <v>3</v>
      </c>
      <c r="E98" s="2">
        <v>0.25</v>
      </c>
      <c r="F98" s="2">
        <v>13.8</v>
      </c>
      <c r="G98" s="47">
        <v>112</v>
      </c>
      <c r="H98" s="2"/>
      <c r="I98" s="2"/>
      <c r="J98" s="2"/>
      <c r="K98" s="2"/>
      <c r="L98" s="27"/>
      <c r="M98" s="40">
        <v>1.0999999999999999E-2</v>
      </c>
      <c r="N98" s="70"/>
      <c r="O98" s="70"/>
      <c r="P98" s="70">
        <v>0.05</v>
      </c>
      <c r="Q98" s="40">
        <v>11</v>
      </c>
      <c r="R98" s="40">
        <v>33</v>
      </c>
      <c r="S98" s="70"/>
      <c r="T98" s="70">
        <v>0.26</v>
      </c>
      <c r="U98" s="4"/>
      <c r="V98" s="4"/>
      <c r="W98" s="4"/>
    </row>
    <row r="99" spans="1:31" ht="20.25" customHeight="1" x14ac:dyDescent="0.25">
      <c r="A99" s="8" t="s">
        <v>35</v>
      </c>
      <c r="B99" s="9" t="s">
        <v>37</v>
      </c>
      <c r="C99" s="2">
        <v>70</v>
      </c>
      <c r="D99" s="2">
        <v>5</v>
      </c>
      <c r="E99" s="2">
        <v>1.2</v>
      </c>
      <c r="F99" s="2">
        <v>22</v>
      </c>
      <c r="G99" s="47">
        <v>130</v>
      </c>
      <c r="H99" s="2">
        <v>0.18</v>
      </c>
      <c r="I99" s="2">
        <v>0.08</v>
      </c>
      <c r="J99" s="2"/>
      <c r="K99" s="2">
        <v>35</v>
      </c>
      <c r="L99" s="27">
        <v>3.9</v>
      </c>
      <c r="M99" s="40">
        <v>4.1000000000000002E-2</v>
      </c>
      <c r="N99" s="70"/>
      <c r="O99" s="70"/>
      <c r="P99" s="70">
        <v>0.05</v>
      </c>
      <c r="Q99" s="40">
        <v>21</v>
      </c>
      <c r="R99" s="40">
        <v>66</v>
      </c>
      <c r="S99" s="70"/>
      <c r="T99" s="70">
        <v>0.35</v>
      </c>
      <c r="U99" s="4"/>
      <c r="V99" s="4"/>
      <c r="W99" s="4"/>
    </row>
    <row r="100" spans="1:31" s="20" customFormat="1" ht="18.75" customHeight="1" x14ac:dyDescent="0.2">
      <c r="A100" s="136" t="s">
        <v>11</v>
      </c>
      <c r="B100" s="137"/>
      <c r="C100" s="92">
        <f>SUM(C93:C99)</f>
        <v>942</v>
      </c>
      <c r="D100" s="92">
        <f t="shared" ref="D100:G100" si="12">SUM(D93:D99)</f>
        <v>21.75</v>
      </c>
      <c r="E100" s="92">
        <f t="shared" si="12"/>
        <v>16.510000000000002</v>
      </c>
      <c r="F100" s="92">
        <f t="shared" si="12"/>
        <v>85.175000000000011</v>
      </c>
      <c r="G100" s="92">
        <f t="shared" si="12"/>
        <v>807</v>
      </c>
      <c r="H100" s="41">
        <f t="shared" ref="H100:W100" si="13">H99+H97+H96+H95+H93+H94+H98</f>
        <v>0.65</v>
      </c>
      <c r="I100" s="41">
        <f t="shared" si="13"/>
        <v>0.43</v>
      </c>
      <c r="J100" s="41">
        <f t="shared" si="13"/>
        <v>0</v>
      </c>
      <c r="K100" s="41">
        <f t="shared" si="13"/>
        <v>72.900000000000006</v>
      </c>
      <c r="L100" s="41">
        <f t="shared" si="13"/>
        <v>11.7</v>
      </c>
      <c r="M100" s="41">
        <f t="shared" si="13"/>
        <v>0.23500000000000001</v>
      </c>
      <c r="N100" s="84">
        <f t="shared" si="13"/>
        <v>12.44</v>
      </c>
      <c r="O100" s="41">
        <f t="shared" si="13"/>
        <v>0.59</v>
      </c>
      <c r="P100" s="84">
        <f t="shared" si="13"/>
        <v>0.39200000000000002</v>
      </c>
      <c r="Q100" s="41">
        <f t="shared" si="13"/>
        <v>530.97</v>
      </c>
      <c r="R100" s="41">
        <f t="shared" si="13"/>
        <v>408.40999999999997</v>
      </c>
      <c r="S100" s="41">
        <f t="shared" si="13"/>
        <v>48.47</v>
      </c>
      <c r="T100" s="84">
        <f t="shared" si="13"/>
        <v>7.07</v>
      </c>
      <c r="U100" s="41">
        <f t="shared" si="13"/>
        <v>1.9E-2</v>
      </c>
      <c r="V100" s="41">
        <f t="shared" si="13"/>
        <v>0</v>
      </c>
      <c r="W100" s="41">
        <f t="shared" si="13"/>
        <v>10</v>
      </c>
      <c r="X100" s="26"/>
      <c r="Y100" s="26"/>
      <c r="Z100" s="26"/>
      <c r="AA100" s="26"/>
      <c r="AB100" s="30"/>
    </row>
    <row r="101" spans="1:31" s="5" customFormat="1" ht="13.5" customHeight="1" x14ac:dyDescent="0.25">
      <c r="A101" s="116"/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7"/>
      <c r="W101" s="4"/>
    </row>
    <row r="102" spans="1:31" s="6" customFormat="1" ht="15" customHeight="1" x14ac:dyDescent="0.2">
      <c r="A102" s="113" t="s">
        <v>17</v>
      </c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5"/>
      <c r="W102" s="129" t="s">
        <v>41</v>
      </c>
      <c r="X102" s="28"/>
      <c r="Y102" s="28"/>
      <c r="Z102" s="28"/>
      <c r="AA102" s="28"/>
      <c r="AB102" s="32"/>
    </row>
    <row r="103" spans="1:31" s="7" customFormat="1" ht="29.25" customHeight="1" x14ac:dyDescent="0.2">
      <c r="A103" s="105" t="s">
        <v>1</v>
      </c>
      <c r="B103" s="105" t="s">
        <v>2</v>
      </c>
      <c r="C103" s="105" t="s">
        <v>66</v>
      </c>
      <c r="D103" s="102" t="s">
        <v>3</v>
      </c>
      <c r="E103" s="103"/>
      <c r="F103" s="104"/>
      <c r="G103" s="110" t="s">
        <v>21</v>
      </c>
      <c r="H103" s="138" t="s">
        <v>4</v>
      </c>
      <c r="I103" s="138"/>
      <c r="J103" s="138"/>
      <c r="K103" s="138" t="s">
        <v>8</v>
      </c>
      <c r="L103" s="139"/>
      <c r="M103" s="107" t="s">
        <v>27</v>
      </c>
      <c r="N103" s="108"/>
      <c r="O103" s="108"/>
      <c r="P103" s="109"/>
      <c r="Q103" s="118" t="s">
        <v>28</v>
      </c>
      <c r="R103" s="119"/>
      <c r="S103" s="119"/>
      <c r="T103" s="119"/>
      <c r="U103" s="119"/>
      <c r="V103" s="120"/>
      <c r="W103" s="130"/>
      <c r="X103" s="28"/>
      <c r="Y103" s="28"/>
      <c r="Z103" s="28"/>
      <c r="AA103" s="28"/>
    </row>
    <row r="104" spans="1:31" s="7" customFormat="1" ht="29.25" customHeight="1" x14ac:dyDescent="0.2">
      <c r="A104" s="106"/>
      <c r="B104" s="106"/>
      <c r="C104" s="106"/>
      <c r="D104" s="98" t="s">
        <v>67</v>
      </c>
      <c r="E104" s="97" t="s">
        <v>68</v>
      </c>
      <c r="F104" s="97" t="s">
        <v>69</v>
      </c>
      <c r="G104" s="111"/>
      <c r="H104" s="53" t="s">
        <v>5</v>
      </c>
      <c r="I104" s="53" t="s">
        <v>6</v>
      </c>
      <c r="J104" s="53" t="s">
        <v>7</v>
      </c>
      <c r="K104" s="53" t="s">
        <v>9</v>
      </c>
      <c r="L104" s="54" t="s">
        <v>10</v>
      </c>
      <c r="M104" s="39" t="s">
        <v>5</v>
      </c>
      <c r="N104" s="69" t="s">
        <v>7</v>
      </c>
      <c r="O104" s="69" t="s">
        <v>29</v>
      </c>
      <c r="P104" s="69" t="s">
        <v>30</v>
      </c>
      <c r="Q104" s="39" t="s">
        <v>9</v>
      </c>
      <c r="R104" s="39" t="s">
        <v>31</v>
      </c>
      <c r="S104" s="69" t="s">
        <v>32</v>
      </c>
      <c r="T104" s="69" t="s">
        <v>10</v>
      </c>
      <c r="U104" s="80" t="s">
        <v>39</v>
      </c>
      <c r="V104" s="80" t="s">
        <v>38</v>
      </c>
      <c r="W104" s="131"/>
      <c r="X104" s="28"/>
      <c r="Y104" s="28"/>
      <c r="Z104" s="28"/>
      <c r="AA104" s="28"/>
    </row>
    <row r="105" spans="1:31" ht="34.5" customHeight="1" x14ac:dyDescent="0.25">
      <c r="A105" s="71">
        <v>100</v>
      </c>
      <c r="B105" s="90" t="s">
        <v>55</v>
      </c>
      <c r="C105" s="2">
        <v>250</v>
      </c>
      <c r="D105" s="47">
        <v>5</v>
      </c>
      <c r="E105" s="47">
        <v>7</v>
      </c>
      <c r="F105" s="47">
        <v>12</v>
      </c>
      <c r="G105" s="47">
        <v>150</v>
      </c>
      <c r="H105" s="55"/>
      <c r="I105" s="55"/>
      <c r="J105" s="55"/>
      <c r="K105" s="55"/>
      <c r="L105" s="56"/>
      <c r="M105" s="40">
        <v>0.05</v>
      </c>
      <c r="N105" s="70">
        <v>3.65</v>
      </c>
      <c r="O105" s="70"/>
      <c r="P105" s="70">
        <v>0.04</v>
      </c>
      <c r="Q105" s="40">
        <v>166.4</v>
      </c>
      <c r="R105" s="40">
        <v>93</v>
      </c>
      <c r="S105" s="70">
        <v>14.52</v>
      </c>
      <c r="T105" s="70">
        <v>0.44</v>
      </c>
      <c r="U105" s="4">
        <v>1.0999999999999999E-2</v>
      </c>
      <c r="V105" s="4">
        <v>1.89</v>
      </c>
      <c r="W105" s="4"/>
    </row>
    <row r="106" spans="1:31" ht="27.75" customHeight="1" x14ac:dyDescent="0.25">
      <c r="A106" s="8">
        <v>47</v>
      </c>
      <c r="B106" s="36" t="s">
        <v>40</v>
      </c>
      <c r="C106" s="8">
        <v>100</v>
      </c>
      <c r="D106" s="42">
        <v>0.8</v>
      </c>
      <c r="E106" s="42">
        <v>0.1</v>
      </c>
      <c r="F106" s="42">
        <v>2.8</v>
      </c>
      <c r="G106" s="42">
        <v>15</v>
      </c>
      <c r="H106" s="58"/>
      <c r="I106" s="58"/>
      <c r="J106" s="58"/>
      <c r="K106" s="58"/>
      <c r="L106" s="59"/>
      <c r="M106" s="40">
        <v>0.04</v>
      </c>
      <c r="N106" s="70">
        <v>0.04</v>
      </c>
      <c r="O106" s="70">
        <v>0.04</v>
      </c>
      <c r="P106" s="70">
        <v>1.0999999999999999E-2</v>
      </c>
      <c r="Q106" s="40">
        <v>107.86</v>
      </c>
      <c r="R106" s="40">
        <v>90</v>
      </c>
      <c r="S106" s="70"/>
      <c r="T106" s="70">
        <v>2.0499999999999998</v>
      </c>
      <c r="U106" s="4">
        <v>8.0000000000000002E-3</v>
      </c>
      <c r="V106" s="4"/>
      <c r="W106" s="4"/>
    </row>
    <row r="107" spans="1:31" ht="26.25" customHeight="1" x14ac:dyDescent="0.25">
      <c r="A107" s="8" t="s">
        <v>92</v>
      </c>
      <c r="B107" s="9" t="s">
        <v>83</v>
      </c>
      <c r="C107" s="2">
        <v>250</v>
      </c>
      <c r="D107" s="2">
        <v>10.65</v>
      </c>
      <c r="E107" s="2">
        <v>25.68</v>
      </c>
      <c r="F107" s="2">
        <v>41.75</v>
      </c>
      <c r="G107" s="47">
        <v>428</v>
      </c>
      <c r="H107" s="2"/>
      <c r="I107" s="2"/>
      <c r="J107" s="2"/>
      <c r="K107" s="2"/>
      <c r="L107" s="27"/>
      <c r="M107" s="40">
        <v>0.01</v>
      </c>
      <c r="N107" s="70">
        <v>0.9</v>
      </c>
      <c r="O107" s="70">
        <v>0.2</v>
      </c>
      <c r="P107" s="70">
        <v>0.2</v>
      </c>
      <c r="Q107" s="40">
        <v>80.3</v>
      </c>
      <c r="R107" s="40">
        <v>82.4</v>
      </c>
      <c r="S107" s="70">
        <v>39.04</v>
      </c>
      <c r="T107" s="70">
        <v>0.72</v>
      </c>
      <c r="U107" s="4"/>
      <c r="V107" s="4"/>
      <c r="W107" s="4"/>
    </row>
    <row r="108" spans="1:31" ht="22.5" customHeight="1" x14ac:dyDescent="0.25">
      <c r="A108" s="71" t="s">
        <v>35</v>
      </c>
      <c r="B108" s="9" t="s">
        <v>47</v>
      </c>
      <c r="C108" s="2">
        <v>100</v>
      </c>
      <c r="D108" s="2">
        <v>0.8</v>
      </c>
      <c r="E108" s="2">
        <v>0.2</v>
      </c>
      <c r="F108" s="2">
        <v>7.5</v>
      </c>
      <c r="G108" s="47">
        <v>38</v>
      </c>
      <c r="H108" s="57">
        <v>0.09</v>
      </c>
      <c r="I108" s="57">
        <v>0.08</v>
      </c>
      <c r="J108" s="57">
        <v>2.88</v>
      </c>
      <c r="K108" s="57">
        <v>36.14</v>
      </c>
      <c r="L108" s="60">
        <v>0.63</v>
      </c>
      <c r="M108" s="40">
        <v>1.0999999999999999E-2</v>
      </c>
      <c r="N108" s="70">
        <v>3.5999999999999997E-2</v>
      </c>
      <c r="O108" s="70">
        <v>0.06</v>
      </c>
      <c r="P108" s="70">
        <v>0.1</v>
      </c>
      <c r="Q108" s="40">
        <v>138</v>
      </c>
      <c r="R108" s="40">
        <v>69.58</v>
      </c>
      <c r="S108" s="70">
        <v>31.26</v>
      </c>
      <c r="T108" s="70">
        <v>0.01</v>
      </c>
      <c r="U108" s="4">
        <v>1.4999999999999999E-2</v>
      </c>
      <c r="V108" s="4"/>
      <c r="W108" s="4"/>
    </row>
    <row r="109" spans="1:31" ht="22.5" customHeight="1" x14ac:dyDescent="0.25">
      <c r="A109" s="8" t="s">
        <v>35</v>
      </c>
      <c r="B109" s="9" t="s">
        <v>63</v>
      </c>
      <c r="C109" s="2">
        <v>200</v>
      </c>
      <c r="D109" s="2">
        <v>0.06</v>
      </c>
      <c r="E109" s="2"/>
      <c r="F109" s="2">
        <v>10.71</v>
      </c>
      <c r="G109" s="47">
        <v>63</v>
      </c>
      <c r="H109" s="2"/>
      <c r="I109" s="2"/>
      <c r="J109" s="2"/>
      <c r="K109" s="2"/>
      <c r="L109" s="27"/>
      <c r="M109" s="40">
        <v>0.06</v>
      </c>
      <c r="N109" s="40">
        <v>25</v>
      </c>
      <c r="O109" s="70">
        <v>0</v>
      </c>
      <c r="P109" s="70"/>
      <c r="Q109" s="70">
        <v>35</v>
      </c>
      <c r="R109" s="70">
        <v>17</v>
      </c>
      <c r="S109" s="70">
        <v>11</v>
      </c>
      <c r="T109" s="70">
        <v>0.1</v>
      </c>
      <c r="U109" s="4"/>
      <c r="V109" s="4"/>
      <c r="W109" s="4"/>
    </row>
    <row r="110" spans="1:31" ht="20.25" customHeight="1" x14ac:dyDescent="0.25">
      <c r="A110" s="8" t="s">
        <v>35</v>
      </c>
      <c r="B110" s="9" t="s">
        <v>36</v>
      </c>
      <c r="C110" s="2">
        <v>42</v>
      </c>
      <c r="D110" s="2">
        <v>3</v>
      </c>
      <c r="E110" s="2">
        <v>0.25</v>
      </c>
      <c r="F110" s="2">
        <v>13.8</v>
      </c>
      <c r="G110" s="47">
        <v>112</v>
      </c>
      <c r="H110" s="47"/>
      <c r="I110" s="47"/>
      <c r="J110" s="47">
        <v>0.05</v>
      </c>
      <c r="K110" s="47">
        <v>4.3499999999999996</v>
      </c>
      <c r="L110" s="63">
        <v>0.36</v>
      </c>
      <c r="M110" s="40">
        <v>0.01</v>
      </c>
      <c r="N110" s="40">
        <v>5</v>
      </c>
      <c r="O110" s="40"/>
      <c r="P110" s="40">
        <v>0.02</v>
      </c>
      <c r="Q110" s="40">
        <v>4.8600000000000003</v>
      </c>
      <c r="R110" s="40">
        <v>111</v>
      </c>
      <c r="S110" s="40">
        <v>1.36</v>
      </c>
      <c r="T110" s="40">
        <v>0.22</v>
      </c>
      <c r="U110" s="79"/>
      <c r="V110" s="79"/>
      <c r="W110" s="79"/>
    </row>
    <row r="111" spans="1:31" ht="20.25" customHeight="1" x14ac:dyDescent="0.25">
      <c r="A111" s="8" t="s">
        <v>35</v>
      </c>
      <c r="B111" s="9" t="s">
        <v>37</v>
      </c>
      <c r="C111" s="2">
        <v>70</v>
      </c>
      <c r="D111" s="2">
        <v>5</v>
      </c>
      <c r="E111" s="2">
        <v>1.2</v>
      </c>
      <c r="F111" s="2">
        <v>22</v>
      </c>
      <c r="G111" s="47">
        <v>130</v>
      </c>
      <c r="H111" s="2"/>
      <c r="I111" s="2"/>
      <c r="J111" s="2"/>
      <c r="K111" s="2"/>
      <c r="L111" s="27"/>
      <c r="M111" s="40">
        <v>1.0999999999999999E-2</v>
      </c>
      <c r="N111" s="70"/>
      <c r="O111" s="70"/>
      <c r="P111" s="70">
        <v>0.05</v>
      </c>
      <c r="Q111" s="40">
        <v>11</v>
      </c>
      <c r="R111" s="40">
        <v>33</v>
      </c>
      <c r="S111" s="70"/>
      <c r="T111" s="70">
        <v>0.26</v>
      </c>
      <c r="U111" s="4"/>
      <c r="V111" s="4"/>
      <c r="W111" s="4"/>
    </row>
    <row r="112" spans="1:31" s="20" customFormat="1" ht="19.5" customHeight="1" x14ac:dyDescent="0.2">
      <c r="A112" s="136" t="s">
        <v>11</v>
      </c>
      <c r="B112" s="137"/>
      <c r="C112" s="92">
        <f>SUM(C105:C111)</f>
        <v>1012</v>
      </c>
      <c r="D112" s="92">
        <f>SUM(D105:D111)</f>
        <v>25.31</v>
      </c>
      <c r="E112" s="92">
        <f>SUM(E105:E111)</f>
        <v>34.430000000000007</v>
      </c>
      <c r="F112" s="92">
        <f>SUM(F105:F111)</f>
        <v>110.55999999999999</v>
      </c>
      <c r="G112" s="92">
        <f>SUM(G105:G111)</f>
        <v>936</v>
      </c>
      <c r="H112" s="87" t="e">
        <f>#REF!+H110+H108+H107+H105+H106+H111+H109</f>
        <v>#REF!</v>
      </c>
      <c r="I112" s="87" t="e">
        <f>#REF!+I110+I108+I107+I105+I106+I111+I109</f>
        <v>#REF!</v>
      </c>
      <c r="J112" s="87" t="e">
        <f>#REF!+J110+J108+J107+J105+J106+J111+J109</f>
        <v>#REF!</v>
      </c>
      <c r="K112" s="87" t="e">
        <f>#REF!+K110+K108+K107+K105+K106+K111+K109</f>
        <v>#REF!</v>
      </c>
      <c r="L112" s="87" t="e">
        <f>#REF!+L110+L108+L107+L105+L106+L111+L109</f>
        <v>#REF!</v>
      </c>
      <c r="M112" s="87" t="e">
        <f>#REF!+M110+M108+M107+M105+M106+M111+M109</f>
        <v>#REF!</v>
      </c>
      <c r="N112" s="87" t="e">
        <f>#REF!+N110+N108+N107+N105+N106+N111+N109</f>
        <v>#REF!</v>
      </c>
      <c r="O112" s="87" t="e">
        <f>#REF!+O110+O108+O107+O105+O106+O111+O109</f>
        <v>#REF!</v>
      </c>
      <c r="P112" s="87" t="e">
        <f>#REF!+P110+P108+P107+P105+P106+P111+P109</f>
        <v>#REF!</v>
      </c>
      <c r="Q112" s="87" t="e">
        <f>#REF!+Q110+Q108+Q107+Q105+Q106+Q111+Q109</f>
        <v>#REF!</v>
      </c>
      <c r="R112" s="87" t="e">
        <f>#REF!+R110+R108+R107+R105+R106+R111+R109</f>
        <v>#REF!</v>
      </c>
      <c r="S112" s="87" t="e">
        <f>#REF!+S110+S108+S107+S105+S106+S111+S109</f>
        <v>#REF!</v>
      </c>
      <c r="T112" s="87" t="e">
        <f>#REF!+T110+T108+T107+T105+T106+T111+T109</f>
        <v>#REF!</v>
      </c>
      <c r="U112" s="87" t="e">
        <f>#REF!+U110+U108+U107+U105+U106+U111+U109</f>
        <v>#REF!</v>
      </c>
      <c r="V112" s="87" t="e">
        <f>#REF!+V110+V108+V107+V105+V106+V111+V109</f>
        <v>#REF!</v>
      </c>
      <c r="W112" s="87" t="e">
        <f>#REF!+W110+W108+W107+W105+W106+W111+W109</f>
        <v>#REF!</v>
      </c>
      <c r="X112" s="26"/>
      <c r="Y112" s="26"/>
      <c r="Z112" s="26"/>
      <c r="AA112" s="26"/>
      <c r="AB112" s="26"/>
      <c r="AC112" s="26"/>
      <c r="AD112" s="26"/>
      <c r="AE112" s="30"/>
    </row>
    <row r="113" spans="1:31" s="5" customFormat="1" ht="13.5" customHeight="1" x14ac:dyDescent="0.25">
      <c r="A113" s="116"/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7"/>
      <c r="W113" s="4"/>
    </row>
    <row r="114" spans="1:31" s="6" customFormat="1" ht="15" customHeight="1" x14ac:dyDescent="0.2">
      <c r="A114" s="113" t="s">
        <v>18</v>
      </c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5"/>
      <c r="W114" s="129" t="s">
        <v>41</v>
      </c>
      <c r="X114" s="28"/>
      <c r="Y114" s="28"/>
      <c r="Z114" s="28"/>
      <c r="AA114" s="28"/>
      <c r="AB114" s="28"/>
      <c r="AC114" s="28"/>
      <c r="AD114" s="28"/>
      <c r="AE114" s="32"/>
    </row>
    <row r="115" spans="1:31" s="7" customFormat="1" ht="26.25" customHeight="1" x14ac:dyDescent="0.2">
      <c r="A115" s="105" t="s">
        <v>1</v>
      </c>
      <c r="B115" s="105" t="s">
        <v>2</v>
      </c>
      <c r="C115" s="105" t="s">
        <v>66</v>
      </c>
      <c r="D115" s="102" t="s">
        <v>3</v>
      </c>
      <c r="E115" s="103"/>
      <c r="F115" s="104"/>
      <c r="G115" s="110" t="s">
        <v>21</v>
      </c>
      <c r="H115" s="139" t="s">
        <v>4</v>
      </c>
      <c r="I115" s="140"/>
      <c r="J115" s="140"/>
      <c r="K115" s="139" t="s">
        <v>8</v>
      </c>
      <c r="L115" s="140"/>
      <c r="M115" s="107" t="s">
        <v>27</v>
      </c>
      <c r="N115" s="108"/>
      <c r="O115" s="108"/>
      <c r="P115" s="109"/>
      <c r="Q115" s="118" t="s">
        <v>28</v>
      </c>
      <c r="R115" s="119"/>
      <c r="S115" s="119"/>
      <c r="T115" s="119"/>
      <c r="U115" s="119"/>
      <c r="V115" s="120"/>
      <c r="W115" s="130"/>
      <c r="X115" s="28"/>
      <c r="Y115" s="28"/>
      <c r="Z115" s="28"/>
      <c r="AA115" s="28"/>
      <c r="AB115" s="28"/>
      <c r="AC115" s="28"/>
      <c r="AD115" s="28"/>
    </row>
    <row r="116" spans="1:31" s="7" customFormat="1" ht="28.5" customHeight="1" x14ac:dyDescent="0.2">
      <c r="A116" s="106"/>
      <c r="B116" s="106"/>
      <c r="C116" s="106"/>
      <c r="D116" s="96" t="s">
        <v>67</v>
      </c>
      <c r="E116" s="95" t="s">
        <v>68</v>
      </c>
      <c r="F116" s="95" t="s">
        <v>69</v>
      </c>
      <c r="G116" s="111"/>
      <c r="H116" s="54" t="s">
        <v>5</v>
      </c>
      <c r="I116" s="54" t="s">
        <v>6</v>
      </c>
      <c r="J116" s="54" t="s">
        <v>7</v>
      </c>
      <c r="K116" s="54" t="s">
        <v>9</v>
      </c>
      <c r="L116" s="54" t="s">
        <v>10</v>
      </c>
      <c r="M116" s="39" t="s">
        <v>5</v>
      </c>
      <c r="N116" s="69" t="s">
        <v>7</v>
      </c>
      <c r="O116" s="69" t="s">
        <v>29</v>
      </c>
      <c r="P116" s="69" t="s">
        <v>30</v>
      </c>
      <c r="Q116" s="39" t="s">
        <v>9</v>
      </c>
      <c r="R116" s="39" t="s">
        <v>31</v>
      </c>
      <c r="S116" s="69" t="s">
        <v>32</v>
      </c>
      <c r="T116" s="69" t="s">
        <v>10</v>
      </c>
      <c r="U116" s="80" t="s">
        <v>39</v>
      </c>
      <c r="V116" s="80" t="s">
        <v>38</v>
      </c>
      <c r="W116" s="131"/>
      <c r="X116" s="28"/>
      <c r="Y116" s="28"/>
      <c r="Z116" s="28"/>
      <c r="AA116" s="28"/>
      <c r="AB116" s="28"/>
      <c r="AC116" s="28"/>
      <c r="AD116" s="28"/>
    </row>
    <row r="117" spans="1:31" ht="36" customHeight="1" x14ac:dyDescent="0.25">
      <c r="A117" s="8">
        <v>103</v>
      </c>
      <c r="B117" s="9" t="s">
        <v>56</v>
      </c>
      <c r="C117" s="2">
        <v>250</v>
      </c>
      <c r="D117" s="47">
        <v>9</v>
      </c>
      <c r="E117" s="47">
        <v>7</v>
      </c>
      <c r="F117" s="47">
        <v>17</v>
      </c>
      <c r="G117" s="47">
        <v>130</v>
      </c>
      <c r="H117" s="55"/>
      <c r="I117" s="55"/>
      <c r="J117" s="55"/>
      <c r="K117" s="55"/>
      <c r="L117" s="56"/>
      <c r="M117" s="40">
        <v>0.1</v>
      </c>
      <c r="N117" s="70">
        <v>2.13</v>
      </c>
      <c r="O117" s="70">
        <v>0.02</v>
      </c>
      <c r="P117" s="70">
        <v>0.03</v>
      </c>
      <c r="Q117" s="40">
        <v>123.92</v>
      </c>
      <c r="R117" s="40">
        <v>41.78</v>
      </c>
      <c r="S117" s="70">
        <v>88.4</v>
      </c>
      <c r="T117" s="70">
        <v>0.215</v>
      </c>
      <c r="U117" s="4"/>
      <c r="V117" s="4">
        <v>2.85</v>
      </c>
      <c r="W117" s="4"/>
    </row>
    <row r="118" spans="1:31" ht="27.75" customHeight="1" x14ac:dyDescent="0.25">
      <c r="A118" s="8">
        <v>65</v>
      </c>
      <c r="B118" s="9" t="s">
        <v>65</v>
      </c>
      <c r="C118" s="2">
        <v>100</v>
      </c>
      <c r="D118" s="47">
        <v>8.7200000000000006</v>
      </c>
      <c r="E118" s="47">
        <v>11.91</v>
      </c>
      <c r="F118" s="47">
        <v>38.08</v>
      </c>
      <c r="G118" s="47">
        <v>190</v>
      </c>
      <c r="H118" s="58"/>
      <c r="I118" s="58"/>
      <c r="J118" s="58"/>
      <c r="K118" s="58"/>
      <c r="L118" s="59"/>
      <c r="M118" s="40">
        <v>0.04</v>
      </c>
      <c r="N118" s="70"/>
      <c r="O118" s="70">
        <v>0.4</v>
      </c>
      <c r="P118" s="70">
        <v>1.0999999999999999E-2</v>
      </c>
      <c r="Q118" s="40">
        <v>174.32</v>
      </c>
      <c r="R118" s="40">
        <v>73</v>
      </c>
      <c r="S118" s="70">
        <v>50</v>
      </c>
      <c r="T118" s="70">
        <v>1.8</v>
      </c>
      <c r="U118" s="4">
        <v>0.01</v>
      </c>
      <c r="V118" s="4"/>
      <c r="W118" s="4"/>
    </row>
    <row r="119" spans="1:31" ht="21" customHeight="1" x14ac:dyDescent="0.25">
      <c r="A119" s="71">
        <v>256</v>
      </c>
      <c r="B119" s="90" t="s">
        <v>84</v>
      </c>
      <c r="C119" s="71">
        <v>200</v>
      </c>
      <c r="D119" s="71">
        <v>6.95</v>
      </c>
      <c r="E119" s="71">
        <v>13.16</v>
      </c>
      <c r="F119" s="71">
        <v>41.97</v>
      </c>
      <c r="G119" s="71">
        <v>348</v>
      </c>
      <c r="H119" s="58"/>
      <c r="I119" s="58"/>
      <c r="J119" s="58"/>
      <c r="K119" s="58"/>
      <c r="L119" s="59"/>
      <c r="M119" s="40"/>
      <c r="N119" s="70"/>
      <c r="O119" s="70"/>
      <c r="P119" s="70"/>
      <c r="Q119" s="40"/>
      <c r="R119" s="40"/>
      <c r="S119" s="70"/>
      <c r="T119" s="70"/>
      <c r="U119" s="4"/>
      <c r="V119" s="4"/>
      <c r="W119" s="4"/>
    </row>
    <row r="120" spans="1:31" ht="27.75" customHeight="1" x14ac:dyDescent="0.25">
      <c r="A120" s="71">
        <v>422</v>
      </c>
      <c r="B120" s="90" t="s">
        <v>62</v>
      </c>
      <c r="C120" s="71">
        <v>30</v>
      </c>
      <c r="D120" s="71">
        <v>0.6</v>
      </c>
      <c r="E120" s="71">
        <v>0.78</v>
      </c>
      <c r="F120" s="71">
        <v>1.86</v>
      </c>
      <c r="G120" s="71">
        <v>17</v>
      </c>
      <c r="H120" s="58"/>
      <c r="I120" s="58"/>
      <c r="J120" s="58"/>
      <c r="K120" s="58"/>
      <c r="L120" s="59"/>
      <c r="M120" s="40"/>
      <c r="N120" s="70"/>
      <c r="O120" s="70"/>
      <c r="P120" s="70"/>
      <c r="Q120" s="40"/>
      <c r="R120" s="40"/>
      <c r="S120" s="70"/>
      <c r="T120" s="70"/>
      <c r="U120" s="4"/>
      <c r="V120" s="4"/>
      <c r="W120" s="4"/>
    </row>
    <row r="121" spans="1:31" ht="27" customHeight="1" x14ac:dyDescent="0.25">
      <c r="A121" s="8" t="s">
        <v>59</v>
      </c>
      <c r="B121" s="9" t="s">
        <v>58</v>
      </c>
      <c r="C121" s="2">
        <v>120</v>
      </c>
      <c r="D121" s="2">
        <v>1.35</v>
      </c>
      <c r="E121" s="2">
        <v>8.2100000000000009</v>
      </c>
      <c r="F121" s="2">
        <v>6.01</v>
      </c>
      <c r="G121" s="47">
        <v>142</v>
      </c>
      <c r="H121" s="2"/>
      <c r="I121" s="2"/>
      <c r="J121" s="2"/>
      <c r="K121" s="2"/>
      <c r="L121" s="27"/>
      <c r="M121" s="40">
        <v>0.01</v>
      </c>
      <c r="N121" s="40"/>
      <c r="O121" s="70">
        <v>0.08</v>
      </c>
      <c r="P121" s="70">
        <v>0.1</v>
      </c>
      <c r="Q121" s="70">
        <v>91.42</v>
      </c>
      <c r="R121" s="70">
        <v>28.5</v>
      </c>
      <c r="S121" s="70">
        <v>14</v>
      </c>
      <c r="T121" s="70">
        <v>0.01</v>
      </c>
      <c r="U121" s="4">
        <v>0.01</v>
      </c>
      <c r="V121" s="4"/>
      <c r="W121" s="4"/>
    </row>
    <row r="122" spans="1:31" ht="23.25" customHeight="1" x14ac:dyDescent="0.25">
      <c r="A122" s="8" t="s">
        <v>35</v>
      </c>
      <c r="B122" s="11" t="s">
        <v>26</v>
      </c>
      <c r="C122" s="2">
        <v>100</v>
      </c>
      <c r="D122" s="47">
        <v>0.4</v>
      </c>
      <c r="E122" s="47">
        <v>0.4</v>
      </c>
      <c r="F122" s="47">
        <v>10.4</v>
      </c>
      <c r="G122" s="47">
        <v>45</v>
      </c>
      <c r="H122" s="55"/>
      <c r="I122" s="55"/>
      <c r="J122" s="55"/>
      <c r="K122" s="55"/>
      <c r="L122" s="56"/>
      <c r="M122" s="40">
        <v>0.03</v>
      </c>
      <c r="N122" s="40">
        <v>10</v>
      </c>
      <c r="O122" s="70">
        <v>5.0000000000000001E-3</v>
      </c>
      <c r="P122" s="70">
        <v>0.4</v>
      </c>
      <c r="Q122" s="40">
        <v>16</v>
      </c>
      <c r="R122" s="70">
        <v>11</v>
      </c>
      <c r="S122" s="70">
        <v>9</v>
      </c>
      <c r="T122" s="70">
        <v>3.78</v>
      </c>
      <c r="U122" s="4"/>
      <c r="V122" s="4"/>
      <c r="W122" s="4"/>
    </row>
    <row r="123" spans="1:31" ht="27" customHeight="1" x14ac:dyDescent="0.25">
      <c r="A123" s="8" t="s">
        <v>35</v>
      </c>
      <c r="B123" s="9" t="s">
        <v>36</v>
      </c>
      <c r="C123" s="2">
        <v>42</v>
      </c>
      <c r="D123" s="2">
        <v>3</v>
      </c>
      <c r="E123" s="2">
        <v>0.25</v>
      </c>
      <c r="F123" s="2">
        <v>13.8</v>
      </c>
      <c r="G123" s="47">
        <v>112</v>
      </c>
      <c r="H123" s="2"/>
      <c r="I123" s="2"/>
      <c r="J123" s="2"/>
      <c r="K123" s="2"/>
      <c r="L123" s="27"/>
      <c r="M123" s="40">
        <v>1.0999999999999999E-2</v>
      </c>
      <c r="N123" s="70"/>
      <c r="O123" s="70"/>
      <c r="P123" s="70">
        <v>0.05</v>
      </c>
      <c r="Q123" s="40">
        <v>11</v>
      </c>
      <c r="R123" s="40">
        <v>33</v>
      </c>
      <c r="S123" s="70"/>
      <c r="T123" s="70">
        <v>0.26</v>
      </c>
      <c r="U123" s="4"/>
      <c r="V123" s="4"/>
      <c r="W123" s="4"/>
    </row>
    <row r="124" spans="1:31" ht="18" customHeight="1" x14ac:dyDescent="0.25">
      <c r="A124" s="8" t="s">
        <v>35</v>
      </c>
      <c r="B124" s="9" t="s">
        <v>37</v>
      </c>
      <c r="C124" s="2">
        <v>20</v>
      </c>
      <c r="D124" s="2">
        <v>3.2</v>
      </c>
      <c r="E124" s="2">
        <v>0.85</v>
      </c>
      <c r="F124" s="2">
        <v>18.8</v>
      </c>
      <c r="G124" s="47">
        <v>92</v>
      </c>
      <c r="H124" s="2">
        <v>0.18</v>
      </c>
      <c r="I124" s="2">
        <v>0.08</v>
      </c>
      <c r="J124" s="2"/>
      <c r="K124" s="2">
        <v>35</v>
      </c>
      <c r="L124" s="27">
        <v>3.9</v>
      </c>
      <c r="M124" s="40">
        <v>4.1000000000000002E-2</v>
      </c>
      <c r="N124" s="70"/>
      <c r="O124" s="70"/>
      <c r="P124" s="70">
        <v>0.05</v>
      </c>
      <c r="Q124" s="40">
        <v>21</v>
      </c>
      <c r="R124" s="40">
        <v>66</v>
      </c>
      <c r="S124" s="70"/>
      <c r="T124" s="70">
        <v>0.35</v>
      </c>
      <c r="U124" s="4"/>
      <c r="V124" s="4"/>
      <c r="W124" s="4"/>
    </row>
    <row r="125" spans="1:31" ht="18.75" customHeight="1" x14ac:dyDescent="0.25">
      <c r="A125" s="8">
        <v>459</v>
      </c>
      <c r="B125" s="9" t="s">
        <v>77</v>
      </c>
      <c r="C125" s="2">
        <v>200</v>
      </c>
      <c r="D125" s="47">
        <v>0.68</v>
      </c>
      <c r="E125" s="47"/>
      <c r="F125" s="47">
        <v>23.05</v>
      </c>
      <c r="G125" s="47">
        <v>95</v>
      </c>
      <c r="H125" s="55"/>
      <c r="I125" s="55"/>
      <c r="J125" s="55"/>
      <c r="K125" s="55"/>
      <c r="L125" s="56"/>
      <c r="M125" s="40">
        <v>0.01</v>
      </c>
      <c r="N125" s="70">
        <v>5</v>
      </c>
      <c r="O125" s="70"/>
      <c r="P125" s="70">
        <v>0.02</v>
      </c>
      <c r="Q125" s="40">
        <v>56.37</v>
      </c>
      <c r="R125" s="40">
        <v>40</v>
      </c>
      <c r="S125" s="70"/>
      <c r="T125" s="70">
        <v>0.34</v>
      </c>
      <c r="U125" s="4"/>
      <c r="V125" s="4"/>
      <c r="W125" s="4">
        <v>10.8</v>
      </c>
    </row>
    <row r="126" spans="1:31" s="24" customFormat="1" ht="18.75" customHeight="1" x14ac:dyDescent="0.2">
      <c r="A126" s="132" t="s">
        <v>11</v>
      </c>
      <c r="B126" s="133"/>
      <c r="C126" s="93">
        <f>SUM(C117:C125)</f>
        <v>1062</v>
      </c>
      <c r="D126" s="93">
        <f t="shared" ref="D126:G126" si="14">SUM(D117:D125)</f>
        <v>33.9</v>
      </c>
      <c r="E126" s="93">
        <f t="shared" si="14"/>
        <v>42.56</v>
      </c>
      <c r="F126" s="93">
        <f t="shared" si="14"/>
        <v>170.97000000000003</v>
      </c>
      <c r="G126" s="93">
        <f t="shared" si="14"/>
        <v>1171</v>
      </c>
      <c r="H126" s="44">
        <f t="shared" ref="H126:V126" si="15">H125+H124+H121+H117+H118+H123+H122</f>
        <v>0.18</v>
      </c>
      <c r="I126" s="44">
        <f t="shared" si="15"/>
        <v>0.08</v>
      </c>
      <c r="J126" s="44">
        <f t="shared" si="15"/>
        <v>0</v>
      </c>
      <c r="K126" s="44">
        <f t="shared" si="15"/>
        <v>35</v>
      </c>
      <c r="L126" s="44">
        <f t="shared" si="15"/>
        <v>3.9</v>
      </c>
      <c r="M126" s="44">
        <f t="shared" si="15"/>
        <v>0.24200000000000002</v>
      </c>
      <c r="N126" s="44">
        <f t="shared" si="15"/>
        <v>17.13</v>
      </c>
      <c r="O126" s="89">
        <f t="shared" si="15"/>
        <v>0.505</v>
      </c>
      <c r="P126" s="44">
        <f t="shared" si="15"/>
        <v>0.66100000000000003</v>
      </c>
      <c r="Q126" s="44">
        <f t="shared" si="15"/>
        <v>494.03000000000003</v>
      </c>
      <c r="R126" s="44">
        <f t="shared" si="15"/>
        <v>293.27999999999997</v>
      </c>
      <c r="S126" s="44">
        <f t="shared" si="15"/>
        <v>161.4</v>
      </c>
      <c r="T126" s="44">
        <f t="shared" si="15"/>
        <v>6.754999999999999</v>
      </c>
      <c r="U126" s="44">
        <f t="shared" si="15"/>
        <v>0.02</v>
      </c>
      <c r="V126" s="44">
        <f t="shared" si="15"/>
        <v>2.85</v>
      </c>
      <c r="W126" s="44">
        <f>SUM(W125)</f>
        <v>10.8</v>
      </c>
      <c r="X126" s="35"/>
      <c r="Y126" s="35"/>
      <c r="Z126" s="35"/>
      <c r="AA126" s="35"/>
      <c r="AB126" s="35"/>
      <c r="AC126" s="35"/>
      <c r="AD126" s="34"/>
    </row>
    <row r="127" spans="1:31" s="4" customFormat="1" ht="13.5" customHeight="1" x14ac:dyDescent="0.25">
      <c r="A127" s="121"/>
      <c r="B127" s="122"/>
      <c r="C127" s="122"/>
      <c r="D127" s="122"/>
      <c r="E127" s="122"/>
      <c r="F127" s="122"/>
      <c r="G127" s="122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3"/>
      <c r="X127" s="5"/>
      <c r="Y127" s="5"/>
      <c r="Z127" s="5"/>
      <c r="AA127" s="5"/>
      <c r="AB127" s="5"/>
      <c r="AC127" s="5"/>
      <c r="AD127" s="33"/>
    </row>
    <row r="128" spans="1:31" x14ac:dyDescent="0.25">
      <c r="A128" s="99" t="s">
        <v>33</v>
      </c>
      <c r="B128" s="100"/>
      <c r="C128" s="101"/>
      <c r="D128" s="45">
        <f t="shared" ref="D128:W128" si="16">D126+D112+D100+D88+D76+D63+D51+D38+D25+D12</f>
        <v>315</v>
      </c>
      <c r="E128" s="45">
        <f t="shared" si="16"/>
        <v>322.00000000000006</v>
      </c>
      <c r="F128" s="45">
        <f t="shared" si="16"/>
        <v>1340.4950000000001</v>
      </c>
      <c r="G128" s="45">
        <f t="shared" si="16"/>
        <v>9520</v>
      </c>
      <c r="H128" s="45" t="e">
        <f t="shared" si="16"/>
        <v>#REF!</v>
      </c>
      <c r="I128" s="45" t="e">
        <f t="shared" si="16"/>
        <v>#REF!</v>
      </c>
      <c r="J128" s="45" t="e">
        <f t="shared" si="16"/>
        <v>#REF!</v>
      </c>
      <c r="K128" s="45" t="e">
        <f t="shared" si="16"/>
        <v>#REF!</v>
      </c>
      <c r="L128" s="45" t="e">
        <f t="shared" si="16"/>
        <v>#REF!</v>
      </c>
      <c r="M128" s="45" t="e">
        <f t="shared" si="16"/>
        <v>#REF!</v>
      </c>
      <c r="N128" s="72" t="e">
        <f t="shared" si="16"/>
        <v>#REF!</v>
      </c>
      <c r="O128" s="72" t="e">
        <f t="shared" si="16"/>
        <v>#REF!</v>
      </c>
      <c r="P128" s="72" t="e">
        <f t="shared" si="16"/>
        <v>#REF!</v>
      </c>
      <c r="Q128" s="45" t="e">
        <f t="shared" si="16"/>
        <v>#REF!</v>
      </c>
      <c r="R128" s="45" t="e">
        <f t="shared" si="16"/>
        <v>#REF!</v>
      </c>
      <c r="S128" s="72" t="e">
        <f t="shared" si="16"/>
        <v>#REF!</v>
      </c>
      <c r="T128" s="72" t="e">
        <f t="shared" si="16"/>
        <v>#REF!</v>
      </c>
      <c r="U128" s="72" t="e">
        <f t="shared" si="16"/>
        <v>#REF!</v>
      </c>
      <c r="V128" s="72" t="e">
        <f t="shared" si="16"/>
        <v>#REF!</v>
      </c>
      <c r="W128" s="72" t="e">
        <f t="shared" si="16"/>
        <v>#REF!</v>
      </c>
    </row>
    <row r="129" spans="1:23" x14ac:dyDescent="0.25">
      <c r="A129" s="4"/>
      <c r="B129" s="37" t="s">
        <v>34</v>
      </c>
      <c r="C129" s="4"/>
      <c r="D129" s="46">
        <f>D128/10</f>
        <v>31.5</v>
      </c>
      <c r="E129" s="46">
        <f t="shared" ref="E129:T129" si="17">E128/10</f>
        <v>32.200000000000003</v>
      </c>
      <c r="F129" s="46">
        <f t="shared" si="17"/>
        <v>134.04950000000002</v>
      </c>
      <c r="G129" s="46">
        <f t="shared" si="17"/>
        <v>952</v>
      </c>
      <c r="H129" s="46" t="e">
        <f t="shared" si="17"/>
        <v>#REF!</v>
      </c>
      <c r="I129" s="46" t="e">
        <f t="shared" si="17"/>
        <v>#REF!</v>
      </c>
      <c r="J129" s="46" t="e">
        <f t="shared" si="17"/>
        <v>#REF!</v>
      </c>
      <c r="K129" s="46" t="e">
        <f t="shared" si="17"/>
        <v>#REF!</v>
      </c>
      <c r="L129" s="46" t="e">
        <f t="shared" si="17"/>
        <v>#REF!</v>
      </c>
      <c r="M129" s="46" t="e">
        <f t="shared" si="17"/>
        <v>#REF!</v>
      </c>
      <c r="N129" s="73" t="e">
        <f t="shared" si="17"/>
        <v>#REF!</v>
      </c>
      <c r="O129" s="82" t="e">
        <f t="shared" si="17"/>
        <v>#REF!</v>
      </c>
      <c r="P129" s="73" t="e">
        <f t="shared" si="17"/>
        <v>#REF!</v>
      </c>
      <c r="Q129" s="46" t="e">
        <f t="shared" si="17"/>
        <v>#REF!</v>
      </c>
      <c r="R129" s="46" t="e">
        <f t="shared" si="17"/>
        <v>#REF!</v>
      </c>
      <c r="S129" s="73" t="e">
        <f t="shared" si="17"/>
        <v>#REF!</v>
      </c>
      <c r="T129" s="73" t="e">
        <f t="shared" si="17"/>
        <v>#REF!</v>
      </c>
      <c r="U129" s="82" t="e">
        <f t="shared" ref="U129:V129" si="18">U128/10</f>
        <v>#REF!</v>
      </c>
      <c r="V129" s="73" t="e">
        <f t="shared" si="18"/>
        <v>#REF!</v>
      </c>
      <c r="W129" s="73" t="e">
        <f>W128/10</f>
        <v>#REF!</v>
      </c>
    </row>
    <row r="131" spans="1:23" s="65" customFormat="1" x14ac:dyDescent="0.25">
      <c r="A131" s="64"/>
      <c r="B131" s="64"/>
      <c r="D131" s="51">
        <v>90</v>
      </c>
      <c r="E131" s="51">
        <v>92</v>
      </c>
      <c r="F131" s="51">
        <v>383</v>
      </c>
      <c r="G131" s="51">
        <v>2720</v>
      </c>
      <c r="H131" s="66"/>
      <c r="I131" s="66"/>
      <c r="J131" s="66"/>
      <c r="K131" s="66"/>
      <c r="L131" s="66"/>
      <c r="M131" s="51">
        <v>1.4</v>
      </c>
      <c r="N131" s="74">
        <v>70</v>
      </c>
      <c r="O131" s="74">
        <v>900</v>
      </c>
      <c r="P131" s="74"/>
      <c r="Q131" s="51">
        <v>1200</v>
      </c>
      <c r="R131" s="51">
        <v>1200</v>
      </c>
      <c r="S131" s="74">
        <v>300</v>
      </c>
      <c r="T131" s="74">
        <v>18</v>
      </c>
      <c r="U131" s="65">
        <v>0.1</v>
      </c>
    </row>
    <row r="132" spans="1:23" s="65" customFormat="1" x14ac:dyDescent="0.25">
      <c r="A132" s="64"/>
      <c r="B132" s="64"/>
      <c r="D132" s="51">
        <f>D131*35%</f>
        <v>31.499999999999996</v>
      </c>
      <c r="E132" s="51">
        <f t="shared" ref="E132:W132" si="19">E131*35%</f>
        <v>32.199999999999996</v>
      </c>
      <c r="F132" s="51">
        <f t="shared" si="19"/>
        <v>134.04999999999998</v>
      </c>
      <c r="G132" s="51">
        <f t="shared" si="19"/>
        <v>951.99999999999989</v>
      </c>
      <c r="H132" s="51">
        <f t="shared" si="19"/>
        <v>0</v>
      </c>
      <c r="I132" s="51">
        <f t="shared" si="19"/>
        <v>0</v>
      </c>
      <c r="J132" s="51">
        <f t="shared" si="19"/>
        <v>0</v>
      </c>
      <c r="K132" s="51">
        <f t="shared" si="19"/>
        <v>0</v>
      </c>
      <c r="L132" s="51">
        <f t="shared" si="19"/>
        <v>0</v>
      </c>
      <c r="M132" s="51">
        <f t="shared" si="19"/>
        <v>0.48999999999999994</v>
      </c>
      <c r="N132" s="74">
        <f t="shared" si="19"/>
        <v>24.5</v>
      </c>
      <c r="O132" s="51">
        <f t="shared" si="19"/>
        <v>315</v>
      </c>
      <c r="P132" s="51">
        <f t="shared" si="19"/>
        <v>0</v>
      </c>
      <c r="Q132" s="51">
        <f t="shared" si="19"/>
        <v>420</v>
      </c>
      <c r="R132" s="51">
        <f t="shared" si="19"/>
        <v>420</v>
      </c>
      <c r="S132" s="51">
        <f t="shared" si="19"/>
        <v>105</v>
      </c>
      <c r="T132" s="74">
        <f t="shared" si="19"/>
        <v>6.3</v>
      </c>
      <c r="U132" s="51">
        <f t="shared" si="19"/>
        <v>3.4999999999999996E-2</v>
      </c>
      <c r="V132" s="51">
        <f t="shared" si="19"/>
        <v>0</v>
      </c>
      <c r="W132" s="51">
        <f t="shared" si="19"/>
        <v>0</v>
      </c>
    </row>
    <row r="133" spans="1:23" x14ac:dyDescent="0.25">
      <c r="A133" s="25"/>
      <c r="E133" s="50"/>
    </row>
    <row r="134" spans="1:23" x14ac:dyDescent="0.25">
      <c r="A134" s="25"/>
      <c r="D134" s="51">
        <f>D132</f>
        <v>31.499999999999996</v>
      </c>
      <c r="E134" s="51">
        <f t="shared" ref="E134:W134" si="20">E132</f>
        <v>32.199999999999996</v>
      </c>
      <c r="F134" s="51">
        <f t="shared" si="20"/>
        <v>134.04999999999998</v>
      </c>
      <c r="G134" s="51">
        <f t="shared" si="20"/>
        <v>951.99999999999989</v>
      </c>
      <c r="H134" s="51">
        <f t="shared" si="20"/>
        <v>0</v>
      </c>
      <c r="I134" s="51">
        <f t="shared" si="20"/>
        <v>0</v>
      </c>
      <c r="J134" s="51">
        <f t="shared" si="20"/>
        <v>0</v>
      </c>
      <c r="K134" s="51">
        <f t="shared" si="20"/>
        <v>0</v>
      </c>
      <c r="L134" s="51">
        <f t="shared" si="20"/>
        <v>0</v>
      </c>
      <c r="M134" s="51">
        <f t="shared" si="20"/>
        <v>0.48999999999999994</v>
      </c>
      <c r="N134" s="74">
        <f t="shared" si="20"/>
        <v>24.5</v>
      </c>
      <c r="O134" s="51">
        <f t="shared" si="20"/>
        <v>315</v>
      </c>
      <c r="P134" s="51">
        <f t="shared" si="20"/>
        <v>0</v>
      </c>
      <c r="Q134" s="51">
        <f t="shared" si="20"/>
        <v>420</v>
      </c>
      <c r="R134" s="51">
        <f t="shared" si="20"/>
        <v>420</v>
      </c>
      <c r="S134" s="51">
        <f t="shared" si="20"/>
        <v>105</v>
      </c>
      <c r="T134" s="74">
        <f t="shared" si="20"/>
        <v>6.3</v>
      </c>
      <c r="U134" s="51">
        <f t="shared" si="20"/>
        <v>3.4999999999999996E-2</v>
      </c>
      <c r="V134" s="51">
        <f t="shared" si="20"/>
        <v>0</v>
      </c>
      <c r="W134" s="51">
        <f t="shared" si="20"/>
        <v>0</v>
      </c>
    </row>
    <row r="135" spans="1:23" x14ac:dyDescent="0.25">
      <c r="D135" s="38">
        <f>D134*10</f>
        <v>314.99999999999994</v>
      </c>
      <c r="E135" s="38">
        <f t="shared" ref="E135:T135" si="21">E134*10</f>
        <v>321.99999999999994</v>
      </c>
      <c r="F135" s="38">
        <f t="shared" si="21"/>
        <v>1340.4999999999998</v>
      </c>
      <c r="G135" s="38">
        <f t="shared" si="21"/>
        <v>9519.9999999999982</v>
      </c>
      <c r="H135" s="38">
        <f t="shared" si="21"/>
        <v>0</v>
      </c>
      <c r="I135" s="38">
        <f t="shared" si="21"/>
        <v>0</v>
      </c>
      <c r="J135" s="38">
        <f t="shared" si="21"/>
        <v>0</v>
      </c>
      <c r="K135" s="38">
        <f t="shared" si="21"/>
        <v>0</v>
      </c>
      <c r="L135" s="38">
        <f t="shared" si="21"/>
        <v>0</v>
      </c>
      <c r="M135" s="38">
        <f t="shared" si="21"/>
        <v>4.8999999999999995</v>
      </c>
      <c r="N135" s="68">
        <f t="shared" si="21"/>
        <v>245</v>
      </c>
      <c r="O135" s="68">
        <f t="shared" si="21"/>
        <v>3150</v>
      </c>
      <c r="P135" s="68">
        <f t="shared" si="21"/>
        <v>0</v>
      </c>
      <c r="Q135" s="38">
        <f t="shared" si="21"/>
        <v>4200</v>
      </c>
      <c r="R135" s="38">
        <f t="shared" si="21"/>
        <v>4200</v>
      </c>
      <c r="S135" s="68">
        <f t="shared" si="21"/>
        <v>1050</v>
      </c>
      <c r="T135" s="68">
        <f t="shared" si="21"/>
        <v>63</v>
      </c>
      <c r="U135" s="68">
        <f t="shared" ref="U135:V135" si="22">U134*10</f>
        <v>0.35</v>
      </c>
      <c r="V135" s="68">
        <f t="shared" si="22"/>
        <v>0</v>
      </c>
    </row>
    <row r="136" spans="1:23" x14ac:dyDescent="0.25">
      <c r="D136" s="67">
        <f t="shared" ref="D136:V136" si="23">D135-D128</f>
        <v>0</v>
      </c>
      <c r="E136" s="67">
        <f t="shared" si="23"/>
        <v>0</v>
      </c>
      <c r="F136" s="67">
        <f t="shared" si="23"/>
        <v>4.999999999654392E-3</v>
      </c>
      <c r="G136" s="67">
        <f t="shared" si="23"/>
        <v>0</v>
      </c>
      <c r="H136" s="67" t="e">
        <f t="shared" si="23"/>
        <v>#REF!</v>
      </c>
      <c r="I136" s="67" t="e">
        <f t="shared" si="23"/>
        <v>#REF!</v>
      </c>
      <c r="J136" s="67" t="e">
        <f t="shared" si="23"/>
        <v>#REF!</v>
      </c>
      <c r="K136" s="67" t="e">
        <f t="shared" si="23"/>
        <v>#REF!</v>
      </c>
      <c r="L136" s="67" t="e">
        <f t="shared" si="23"/>
        <v>#REF!</v>
      </c>
      <c r="M136" s="67" t="e">
        <f t="shared" si="23"/>
        <v>#REF!</v>
      </c>
      <c r="N136" s="75" t="e">
        <f t="shared" si="23"/>
        <v>#REF!</v>
      </c>
      <c r="O136" s="75" t="e">
        <f t="shared" si="23"/>
        <v>#REF!</v>
      </c>
      <c r="P136" s="75" t="e">
        <f t="shared" si="23"/>
        <v>#REF!</v>
      </c>
      <c r="Q136" s="67" t="e">
        <f t="shared" si="23"/>
        <v>#REF!</v>
      </c>
      <c r="R136" s="67" t="e">
        <f t="shared" si="23"/>
        <v>#REF!</v>
      </c>
      <c r="S136" s="75" t="e">
        <f t="shared" si="23"/>
        <v>#REF!</v>
      </c>
      <c r="T136" s="75" t="e">
        <f t="shared" si="23"/>
        <v>#REF!</v>
      </c>
      <c r="U136" s="75" t="e">
        <f t="shared" si="23"/>
        <v>#REF!</v>
      </c>
      <c r="V136" s="75" t="e">
        <f t="shared" si="23"/>
        <v>#REF!</v>
      </c>
    </row>
    <row r="138" spans="1:23" x14ac:dyDescent="0.25">
      <c r="A138" s="112" t="s">
        <v>57</v>
      </c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</row>
    <row r="139" spans="1:23" x14ac:dyDescent="0.25">
      <c r="A139" s="112"/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12"/>
      <c r="T139" s="112"/>
    </row>
    <row r="140" spans="1:23" x14ac:dyDescent="0.25">
      <c r="A140" s="112"/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</row>
    <row r="141" spans="1:23" x14ac:dyDescent="0.25">
      <c r="A141" s="112"/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</row>
    <row r="142" spans="1:23" x14ac:dyDescent="0.25">
      <c r="A142" s="112"/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</row>
    <row r="143" spans="1:23" x14ac:dyDescent="0.25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</row>
    <row r="148" spans="2:2" ht="30" x14ac:dyDescent="0.25">
      <c r="B148" s="25" t="s">
        <v>42</v>
      </c>
    </row>
    <row r="149" spans="2:2" ht="45" x14ac:dyDescent="0.25">
      <c r="B149" s="25" t="s">
        <v>43</v>
      </c>
    </row>
    <row r="150" spans="2:2" ht="30" x14ac:dyDescent="0.25">
      <c r="B150" s="25" t="s">
        <v>44</v>
      </c>
    </row>
  </sheetData>
  <mergeCells count="132">
    <mergeCell ref="D115:F115"/>
    <mergeCell ref="G115:G116"/>
    <mergeCell ref="H115:J115"/>
    <mergeCell ref="W114:W116"/>
    <mergeCell ref="W2:W4"/>
    <mergeCell ref="W14:W16"/>
    <mergeCell ref="W27:W29"/>
    <mergeCell ref="W40:W42"/>
    <mergeCell ref="W53:W55"/>
    <mergeCell ref="W65:W67"/>
    <mergeCell ref="W78:W80"/>
    <mergeCell ref="W90:W92"/>
    <mergeCell ref="W102:W104"/>
    <mergeCell ref="A52:V52"/>
    <mergeCell ref="A53:V53"/>
    <mergeCell ref="Q54:V54"/>
    <mergeCell ref="A64:V64"/>
    <mergeCell ref="A65:V65"/>
    <mergeCell ref="Q66:V66"/>
    <mergeCell ref="A51:B51"/>
    <mergeCell ref="A91:A92"/>
    <mergeCell ref="B91:B92"/>
    <mergeCell ref="C91:C92"/>
    <mergeCell ref="D91:F91"/>
    <mergeCell ref="A138:T143"/>
    <mergeCell ref="M91:P91"/>
    <mergeCell ref="Q91:V91"/>
    <mergeCell ref="H103:J103"/>
    <mergeCell ref="K103:L103"/>
    <mergeCell ref="M103:P103"/>
    <mergeCell ref="K115:L115"/>
    <mergeCell ref="M115:P115"/>
    <mergeCell ref="A103:A104"/>
    <mergeCell ref="B103:B104"/>
    <mergeCell ref="C103:C104"/>
    <mergeCell ref="D103:F103"/>
    <mergeCell ref="G103:G104"/>
    <mergeCell ref="A101:V101"/>
    <mergeCell ref="A102:V102"/>
    <mergeCell ref="A113:V113"/>
    <mergeCell ref="A114:V114"/>
    <mergeCell ref="Q115:V115"/>
    <mergeCell ref="Q103:V103"/>
    <mergeCell ref="A128:C128"/>
    <mergeCell ref="A127:T127"/>
    <mergeCell ref="A115:A116"/>
    <mergeCell ref="B115:B116"/>
    <mergeCell ref="C115:C116"/>
    <mergeCell ref="G91:G92"/>
    <mergeCell ref="H91:J91"/>
    <mergeCell ref="K91:L91"/>
    <mergeCell ref="A54:A55"/>
    <mergeCell ref="B54:B55"/>
    <mergeCell ref="C54:C55"/>
    <mergeCell ref="D54:F54"/>
    <mergeCell ref="G54:G55"/>
    <mergeCell ref="A66:A67"/>
    <mergeCell ref="B66:B67"/>
    <mergeCell ref="C66:C67"/>
    <mergeCell ref="D66:F66"/>
    <mergeCell ref="G66:G67"/>
    <mergeCell ref="A88:B88"/>
    <mergeCell ref="A25:B25"/>
    <mergeCell ref="K41:L41"/>
    <mergeCell ref="M41:P41"/>
    <mergeCell ref="A41:A42"/>
    <mergeCell ref="B41:B42"/>
    <mergeCell ref="C41:C42"/>
    <mergeCell ref="D41:F41"/>
    <mergeCell ref="G41:G42"/>
    <mergeCell ref="H41:J41"/>
    <mergeCell ref="A39:V39"/>
    <mergeCell ref="A40:V40"/>
    <mergeCell ref="Q41:V41"/>
    <mergeCell ref="A38:B38"/>
    <mergeCell ref="A28:A29"/>
    <mergeCell ref="B28:B29"/>
    <mergeCell ref="C28:C29"/>
    <mergeCell ref="D28:F28"/>
    <mergeCell ref="G28:G29"/>
    <mergeCell ref="H28:J28"/>
    <mergeCell ref="K28:L28"/>
    <mergeCell ref="A26:V26"/>
    <mergeCell ref="A27:V27"/>
    <mergeCell ref="Q28:V28"/>
    <mergeCell ref="M28:P28"/>
    <mergeCell ref="A2:V2"/>
    <mergeCell ref="Q3:V3"/>
    <mergeCell ref="A15:A16"/>
    <mergeCell ref="B15:B16"/>
    <mergeCell ref="C15:C16"/>
    <mergeCell ref="D15:F15"/>
    <mergeCell ref="G15:G16"/>
    <mergeCell ref="H15:J15"/>
    <mergeCell ref="K15:L15"/>
    <mergeCell ref="M15:P15"/>
    <mergeCell ref="A13:V13"/>
    <mergeCell ref="Q15:V15"/>
    <mergeCell ref="A14:V14"/>
    <mergeCell ref="A3:A4"/>
    <mergeCell ref="B3:B4"/>
    <mergeCell ref="C3:C4"/>
    <mergeCell ref="D3:F3"/>
    <mergeCell ref="G3:G4"/>
    <mergeCell ref="H3:J3"/>
    <mergeCell ref="K3:L3"/>
    <mergeCell ref="M3:P3"/>
    <mergeCell ref="A12:B12"/>
    <mergeCell ref="A100:B100"/>
    <mergeCell ref="A112:B112"/>
    <mergeCell ref="A126:B126"/>
    <mergeCell ref="A77:V77"/>
    <mergeCell ref="A78:V78"/>
    <mergeCell ref="Q79:V79"/>
    <mergeCell ref="A89:V89"/>
    <mergeCell ref="A90:V90"/>
    <mergeCell ref="H54:J54"/>
    <mergeCell ref="K54:L54"/>
    <mergeCell ref="M54:P54"/>
    <mergeCell ref="K66:L66"/>
    <mergeCell ref="M66:P66"/>
    <mergeCell ref="H66:J66"/>
    <mergeCell ref="A79:A80"/>
    <mergeCell ref="B79:B80"/>
    <mergeCell ref="C79:C80"/>
    <mergeCell ref="D79:F79"/>
    <mergeCell ref="G79:G80"/>
    <mergeCell ref="H79:J79"/>
    <mergeCell ref="K79:L79"/>
    <mergeCell ref="M79:P79"/>
    <mergeCell ref="A63:B63"/>
    <mergeCell ref="A76:B76"/>
  </mergeCells>
  <pageMargins left="0.78740157480314965" right="0.51181102362204722" top="0.55118110236220474" bottom="0.59055118110236227" header="0.31496062992125984" footer="0.31496062992125984"/>
  <pageSetup paperSize="9" scale="53" orientation="portrait" r:id="rId1"/>
  <rowBreaks count="4" manualBreakCount="4">
    <brk id="25" max="16383" man="1"/>
    <brk id="52" max="16383" man="1"/>
    <brk id="76" max="16383" man="1"/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7,11</vt:lpstr>
      <vt:lpstr>11,18</vt:lpstr>
      <vt:lpstr>'11,18'!Область_печати</vt:lpstr>
      <vt:lpstr>'7,11'!Область_печати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2011-10-26T06:33:51Z</cp:lastPrinted>
  <dcterms:created xsi:type="dcterms:W3CDTF">2006-09-16T00:00:00Z</dcterms:created>
  <dcterms:modified xsi:type="dcterms:W3CDTF">2024-11-22T02:16:12Z</dcterms:modified>
</cp:coreProperties>
</file>